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charts/chart2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1.xml" ContentType="application/vnd.openxmlformats-officedocument.drawing+xml"/>
  <Override PartName="/xl/comments5.xml" ContentType="application/vnd.openxmlformats-officedocument.spreadsheetml.comments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charts/chart2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charts/chart3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charts/chart37.xml" ContentType="application/vnd.openxmlformats-officedocument.drawingml.chart+xml"/>
  <Override PartName="/xl/drawings/drawing15.xml" ContentType="application/vnd.openxmlformats-officedocument.drawingml.chartshapes+xml"/>
  <Override PartName="/xl/charts/chart3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4.xml" ContentType="application/vnd.openxmlformats-officedocument.drawingml.chart+xml"/>
  <Override PartName="/xl/drawings/drawing16.xml" ContentType="application/vnd.openxmlformats-officedocument.drawingml.chartshape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westvirginiauniversity-my.sharepoint.com/personal/wpeterjo_mail_wvu_edu/Documents/Manuscripts/Peterjohn Biogeochemistry 2025/Data sets used in paper/"/>
    </mc:Choice>
  </mc:AlternateContent>
  <xr:revisionPtr revIDLastSave="832" documentId="14_{949C3EFB-2E70-D044-8E5C-29CD633FA992}" xr6:coauthVersionLast="47" xr6:coauthVersionMax="47" xr10:uidLastSave="{0B655F84-77FD-914A-A6D3-F45DE021204F}"/>
  <bookViews>
    <workbookView xWindow="26700" yWindow="3880" windowWidth="24500" windowHeight="24920" tabRatio="500" xr2:uid="{00000000-000D-0000-FFFF-FFFF00000000}"/>
  </bookViews>
  <sheets>
    <sheet name="Description" sheetId="20" r:id="rId1"/>
    <sheet name="Precipitation Data " sheetId="9" r:id="rId2"/>
    <sheet name="NOx &amp; Precip NO3 Concentations" sheetId="1" r:id="rId3"/>
    <sheet name="Junge Precipitation NO3 Data" sheetId="19" r:id="rId4"/>
    <sheet name="CASNET Total N Data for Fernow" sheetId="13" r:id="rId5"/>
    <sheet name="Total N Deposition Estimates" sheetId="12" r:id="rId6"/>
    <sheet name="Stream Flow Data" sheetId="7" r:id="rId7"/>
    <sheet name="Stream NO3 Concetration" sheetId="14" r:id="rId8"/>
    <sheet name="Wood 15N vs Stream NO3" sheetId="15" r:id="rId9"/>
    <sheet name="Stream TN &amp; DON Concentration" sheetId="18" r:id="rId10"/>
    <sheet name="Stream TN Discharge" sheetId="16" r:id="rId11"/>
    <sheet name="N Input Output" sheetId="17" r:id="rId12"/>
    <sheet name="Graphs for paper" sheetId="5" r:id="rId13"/>
  </sheets>
  <calcPr calcId="191029"/>
  <pivotCaches>
    <pivotCache cacheId="0" r:id="rId14"/>
    <pivotCache cacheId="1" r:id="rId15"/>
    <pivotCache cacheId="2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" i="16" l="1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J5" i="12"/>
  <c r="O295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17" i="18"/>
  <c r="O116" i="18"/>
  <c r="O115" i="18"/>
  <c r="O114" i="18"/>
  <c r="O113" i="18"/>
  <c r="O112" i="18"/>
  <c r="O111" i="18"/>
  <c r="O110" i="18"/>
  <c r="O109" i="18"/>
  <c r="O108" i="18"/>
  <c r="O107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N295" i="18"/>
  <c r="N292" i="18"/>
  <c r="N291" i="18"/>
  <c r="N290" i="18"/>
  <c r="N289" i="18"/>
  <c r="N288" i="18"/>
  <c r="N287" i="18"/>
  <c r="N286" i="18"/>
  <c r="N285" i="18"/>
  <c r="N284" i="18"/>
  <c r="N283" i="18"/>
  <c r="N282" i="18"/>
  <c r="N281" i="18"/>
  <c r="N280" i="18"/>
  <c r="N279" i="18"/>
  <c r="N278" i="18"/>
  <c r="N277" i="18"/>
  <c r="N276" i="18"/>
  <c r="N275" i="18"/>
  <c r="N274" i="18"/>
  <c r="N273" i="18"/>
  <c r="N272" i="18"/>
  <c r="N271" i="18"/>
  <c r="N270" i="18"/>
  <c r="N269" i="18"/>
  <c r="N268" i="18"/>
  <c r="N267" i="18"/>
  <c r="N266" i="18"/>
  <c r="N265" i="18"/>
  <c r="N264" i="18"/>
  <c r="N263" i="18"/>
  <c r="N262" i="18"/>
  <c r="N261" i="18"/>
  <c r="N260" i="18"/>
  <c r="N259" i="18"/>
  <c r="N258" i="18"/>
  <c r="N257" i="18"/>
  <c r="N256" i="18"/>
  <c r="N255" i="18"/>
  <c r="N254" i="18"/>
  <c r="N253" i="18"/>
  <c r="N252" i="18"/>
  <c r="N251" i="18"/>
  <c r="N250" i="18"/>
  <c r="N249" i="18"/>
  <c r="N248" i="18"/>
  <c r="N247" i="18"/>
  <c r="N246" i="18"/>
  <c r="N245" i="18"/>
  <c r="N244" i="18"/>
  <c r="N243" i="18"/>
  <c r="N242" i="18"/>
  <c r="N241" i="18"/>
  <c r="N240" i="18"/>
  <c r="N239" i="18"/>
  <c r="N238" i="18"/>
  <c r="N237" i="18"/>
  <c r="N236" i="18"/>
  <c r="N235" i="18"/>
  <c r="N234" i="18"/>
  <c r="N233" i="18"/>
  <c r="N232" i="18"/>
  <c r="N231" i="18"/>
  <c r="N230" i="18"/>
  <c r="N229" i="18"/>
  <c r="N228" i="18"/>
  <c r="N227" i="18"/>
  <c r="N226" i="18"/>
  <c r="N225" i="18"/>
  <c r="N224" i="18"/>
  <c r="N223" i="18"/>
  <c r="N222" i="18"/>
  <c r="N221" i="18"/>
  <c r="N219" i="18"/>
  <c r="N218" i="18"/>
  <c r="N217" i="18"/>
  <c r="N216" i="18"/>
  <c r="N215" i="18"/>
  <c r="N214" i="18"/>
  <c r="N213" i="18"/>
  <c r="N212" i="18"/>
  <c r="N211" i="18"/>
  <c r="N210" i="18"/>
  <c r="N209" i="18"/>
  <c r="N208" i="18"/>
  <c r="N207" i="18"/>
  <c r="N206" i="18"/>
  <c r="N205" i="18"/>
  <c r="N204" i="18"/>
  <c r="N203" i="18"/>
  <c r="N202" i="18"/>
  <c r="N201" i="18"/>
  <c r="N199" i="18"/>
  <c r="N198" i="18"/>
  <c r="N197" i="18"/>
  <c r="N196" i="18"/>
  <c r="N195" i="18"/>
  <c r="N194" i="18"/>
  <c r="N193" i="18"/>
  <c r="N192" i="18"/>
  <c r="N191" i="18"/>
  <c r="N190" i="18"/>
  <c r="N189" i="18"/>
  <c r="N188" i="18"/>
  <c r="N187" i="18"/>
  <c r="N186" i="18"/>
  <c r="N185" i="18"/>
  <c r="N184" i="18"/>
  <c r="N183" i="18"/>
  <c r="N182" i="18"/>
  <c r="N181" i="18"/>
  <c r="N180" i="18"/>
  <c r="N179" i="18"/>
  <c r="N178" i="18"/>
  <c r="N177" i="18"/>
  <c r="N176" i="18"/>
  <c r="N175" i="18"/>
  <c r="N174" i="18"/>
  <c r="N173" i="18"/>
  <c r="N172" i="18"/>
  <c r="N171" i="18"/>
  <c r="N170" i="18"/>
  <c r="N169" i="18"/>
  <c r="N168" i="18"/>
  <c r="N167" i="18"/>
  <c r="N166" i="18"/>
  <c r="N165" i="18"/>
  <c r="N164" i="18"/>
  <c r="N163" i="18"/>
  <c r="N162" i="18"/>
  <c r="N161" i="18"/>
  <c r="N160" i="18"/>
  <c r="N159" i="18"/>
  <c r="N158" i="18"/>
  <c r="N157" i="18"/>
  <c r="N156" i="18"/>
  <c r="N155" i="18"/>
  <c r="N154" i="18"/>
  <c r="N153" i="18"/>
  <c r="N152" i="18"/>
  <c r="N151" i="18"/>
  <c r="N150" i="18"/>
  <c r="N149" i="18"/>
  <c r="N148" i="18"/>
  <c r="N147" i="18"/>
  <c r="N146" i="18"/>
  <c r="N145" i="18"/>
  <c r="N144" i="18"/>
  <c r="N143" i="18"/>
  <c r="N142" i="18"/>
  <c r="N141" i="18"/>
  <c r="N140" i="18"/>
  <c r="N139" i="18"/>
  <c r="N138" i="18"/>
  <c r="N137" i="18"/>
  <c r="N136" i="18"/>
  <c r="N135" i="18"/>
  <c r="N134" i="18"/>
  <c r="N133" i="18"/>
  <c r="N132" i="18"/>
  <c r="N131" i="18"/>
  <c r="N130" i="18"/>
  <c r="N129" i="18"/>
  <c r="N128" i="18"/>
  <c r="N127" i="18"/>
  <c r="N126" i="18"/>
  <c r="N125" i="18"/>
  <c r="N124" i="18"/>
  <c r="N123" i="18"/>
  <c r="N122" i="18"/>
  <c r="N121" i="18"/>
  <c r="N117" i="18"/>
  <c r="N116" i="18"/>
  <c r="N115" i="18"/>
  <c r="N114" i="18"/>
  <c r="N113" i="18"/>
  <c r="N112" i="18"/>
  <c r="N111" i="18"/>
  <c r="N110" i="18"/>
  <c r="N109" i="18"/>
  <c r="N108" i="18"/>
  <c r="N107" i="18"/>
  <c r="N105" i="18"/>
  <c r="N104" i="18"/>
  <c r="N103" i="18"/>
  <c r="N102" i="18"/>
  <c r="N101" i="18"/>
  <c r="N100" i="18"/>
  <c r="N99" i="18"/>
  <c r="N98" i="18"/>
  <c r="N97" i="18"/>
  <c r="N96" i="18"/>
  <c r="N95" i="18"/>
  <c r="N94" i="18"/>
  <c r="N93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6" i="18"/>
  <c r="N75" i="18"/>
  <c r="N74" i="18"/>
  <c r="N73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C292" i="18"/>
  <c r="C291" i="18"/>
  <c r="C290" i="18"/>
  <c r="C289" i="18"/>
  <c r="C288" i="18"/>
  <c r="C287" i="18"/>
  <c r="C286" i="18"/>
  <c r="C285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K149" i="17" l="1"/>
  <c r="H95" i="17"/>
  <c r="H19" i="1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F88" i="12" l="1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E8" i="16"/>
  <c r="F8" i="16" s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N76" i="19"/>
  <c r="O76" i="19" s="1"/>
  <c r="P76" i="19" s="1"/>
  <c r="N75" i="19"/>
  <c r="O75" i="19" s="1"/>
  <c r="P75" i="19" s="1"/>
  <c r="N74" i="19"/>
  <c r="O74" i="19" s="1"/>
  <c r="P74" i="19" s="1"/>
  <c r="N73" i="19"/>
  <c r="O73" i="19" s="1"/>
  <c r="P73" i="19" s="1"/>
  <c r="N72" i="19"/>
  <c r="O72" i="19" s="1"/>
  <c r="P72" i="19" s="1"/>
  <c r="N71" i="19"/>
  <c r="O71" i="19" s="1"/>
  <c r="P71" i="19" s="1"/>
  <c r="N70" i="19"/>
  <c r="O70" i="19" s="1"/>
  <c r="P70" i="19" s="1"/>
  <c r="N69" i="19"/>
  <c r="O69" i="19" s="1"/>
  <c r="P69" i="19" s="1"/>
  <c r="N68" i="19"/>
  <c r="O68" i="19" s="1"/>
  <c r="P68" i="19" s="1"/>
  <c r="N67" i="19"/>
  <c r="O67" i="19" s="1"/>
  <c r="P67" i="19" s="1"/>
  <c r="N66" i="19"/>
  <c r="O66" i="19" s="1"/>
  <c r="P66" i="19" s="1"/>
  <c r="N65" i="19"/>
  <c r="O65" i="19" s="1"/>
  <c r="P65" i="19" s="1"/>
  <c r="N64" i="19"/>
  <c r="O64" i="19" s="1"/>
  <c r="P64" i="19" s="1"/>
  <c r="N63" i="19"/>
  <c r="O63" i="19" s="1"/>
  <c r="P63" i="19" s="1"/>
  <c r="N62" i="19"/>
  <c r="O62" i="19" s="1"/>
  <c r="P62" i="19" s="1"/>
  <c r="N61" i="19"/>
  <c r="O61" i="19" s="1"/>
  <c r="P61" i="19" s="1"/>
  <c r="N60" i="19"/>
  <c r="O60" i="19" s="1"/>
  <c r="P60" i="19" s="1"/>
  <c r="N59" i="19"/>
  <c r="O59" i="19" s="1"/>
  <c r="P59" i="19" s="1"/>
  <c r="N58" i="19"/>
  <c r="O58" i="19" s="1"/>
  <c r="P58" i="19" s="1"/>
  <c r="N57" i="19"/>
  <c r="O57" i="19" s="1"/>
  <c r="P57" i="19" s="1"/>
  <c r="N56" i="19"/>
  <c r="O56" i="19" s="1"/>
  <c r="P56" i="19" s="1"/>
  <c r="N55" i="19"/>
  <c r="O55" i="19" s="1"/>
  <c r="P55" i="19" s="1"/>
  <c r="N54" i="19"/>
  <c r="O54" i="19" s="1"/>
  <c r="P54" i="19" s="1"/>
  <c r="N53" i="19"/>
  <c r="O53" i="19" s="1"/>
  <c r="P53" i="19" s="1"/>
  <c r="N52" i="19"/>
  <c r="O52" i="19" s="1"/>
  <c r="P52" i="19" s="1"/>
  <c r="N51" i="19"/>
  <c r="O51" i="19" s="1"/>
  <c r="P51" i="19" s="1"/>
  <c r="N50" i="19"/>
  <c r="O50" i="19" s="1"/>
  <c r="P50" i="19" s="1"/>
  <c r="N49" i="19"/>
  <c r="O49" i="19" s="1"/>
  <c r="P49" i="19" s="1"/>
  <c r="N48" i="19"/>
  <c r="O48" i="19" s="1"/>
  <c r="P48" i="19" s="1"/>
  <c r="N47" i="19"/>
  <c r="O47" i="19" s="1"/>
  <c r="P47" i="19" s="1"/>
  <c r="N46" i="19"/>
  <c r="O46" i="19" s="1"/>
  <c r="P46" i="19" s="1"/>
  <c r="N45" i="19"/>
  <c r="O45" i="19" s="1"/>
  <c r="P45" i="19" s="1"/>
  <c r="N44" i="19"/>
  <c r="O44" i="19" s="1"/>
  <c r="P44" i="19" s="1"/>
  <c r="N43" i="19"/>
  <c r="O43" i="19" s="1"/>
  <c r="P43" i="19" s="1"/>
  <c r="N42" i="19"/>
  <c r="O42" i="19" s="1"/>
  <c r="P42" i="19" s="1"/>
  <c r="N41" i="19"/>
  <c r="O41" i="19" s="1"/>
  <c r="P41" i="19" s="1"/>
  <c r="N40" i="19"/>
  <c r="O40" i="19" s="1"/>
  <c r="P40" i="19" s="1"/>
  <c r="N39" i="19"/>
  <c r="O39" i="19" s="1"/>
  <c r="P39" i="19" s="1"/>
  <c r="N38" i="19"/>
  <c r="O38" i="19" s="1"/>
  <c r="P38" i="19" s="1"/>
  <c r="N37" i="19"/>
  <c r="O37" i="19" s="1"/>
  <c r="P37" i="19" s="1"/>
  <c r="N36" i="19"/>
  <c r="O36" i="19" s="1"/>
  <c r="P36" i="19" s="1"/>
  <c r="N35" i="19"/>
  <c r="O35" i="19" s="1"/>
  <c r="P35" i="19" s="1"/>
  <c r="N34" i="19"/>
  <c r="O34" i="19" s="1"/>
  <c r="P34" i="19" s="1"/>
  <c r="N33" i="19"/>
  <c r="O33" i="19" s="1"/>
  <c r="P33" i="19" s="1"/>
  <c r="N32" i="19"/>
  <c r="O32" i="19" s="1"/>
  <c r="P32" i="19" s="1"/>
  <c r="N31" i="19"/>
  <c r="O31" i="19" s="1"/>
  <c r="P31" i="19" s="1"/>
  <c r="N30" i="19"/>
  <c r="O30" i="19" s="1"/>
  <c r="P30" i="19" s="1"/>
  <c r="N29" i="19"/>
  <c r="O29" i="19" s="1"/>
  <c r="P29" i="19" s="1"/>
  <c r="N28" i="19"/>
  <c r="O28" i="19" s="1"/>
  <c r="P28" i="19" s="1"/>
  <c r="N27" i="19"/>
  <c r="O27" i="19" s="1"/>
  <c r="P27" i="19" s="1"/>
  <c r="N26" i="19"/>
  <c r="O26" i="19" s="1"/>
  <c r="P26" i="19" s="1"/>
  <c r="N25" i="19"/>
  <c r="O25" i="19" s="1"/>
  <c r="P25" i="19" s="1"/>
  <c r="N24" i="19"/>
  <c r="O24" i="19" s="1"/>
  <c r="P24" i="19" s="1"/>
  <c r="N23" i="19"/>
  <c r="O23" i="19" s="1"/>
  <c r="P23" i="19" s="1"/>
  <c r="N22" i="19"/>
  <c r="O22" i="19" s="1"/>
  <c r="P22" i="19" s="1"/>
  <c r="N21" i="19"/>
  <c r="O21" i="19" s="1"/>
  <c r="P21" i="19" s="1"/>
  <c r="N20" i="19"/>
  <c r="O20" i="19" s="1"/>
  <c r="P20" i="19" s="1"/>
  <c r="N19" i="19"/>
  <c r="O19" i="19" s="1"/>
  <c r="P19" i="19" s="1"/>
  <c r="N18" i="19"/>
  <c r="O18" i="19" s="1"/>
  <c r="P18" i="19" s="1"/>
  <c r="N17" i="19"/>
  <c r="O17" i="19" s="1"/>
  <c r="P17" i="19" s="1"/>
  <c r="N16" i="19"/>
  <c r="O16" i="19" s="1"/>
  <c r="P16" i="19" s="1"/>
  <c r="N15" i="19"/>
  <c r="O15" i="19" s="1"/>
  <c r="P15" i="19" s="1"/>
  <c r="N14" i="19"/>
  <c r="O14" i="19" s="1"/>
  <c r="P14" i="19" s="1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" i="18"/>
  <c r="F13" i="18"/>
  <c r="H13" i="18"/>
  <c r="J13" i="18"/>
  <c r="D14" i="18"/>
  <c r="F14" i="18"/>
  <c r="H14" i="18"/>
  <c r="J14" i="18"/>
  <c r="K14" i="18" s="1"/>
  <c r="D15" i="18"/>
  <c r="F15" i="18"/>
  <c r="H15" i="18"/>
  <c r="J15" i="18"/>
  <c r="D16" i="18"/>
  <c r="F16" i="18"/>
  <c r="H16" i="18"/>
  <c r="J16" i="18"/>
  <c r="K16" i="18" s="1"/>
  <c r="L16" i="18" s="1"/>
  <c r="D17" i="18"/>
  <c r="F17" i="18"/>
  <c r="H17" i="18"/>
  <c r="K17" i="18" s="1"/>
  <c r="L17" i="18" s="1"/>
  <c r="J17" i="18"/>
  <c r="D18" i="18"/>
  <c r="F18" i="18"/>
  <c r="H18" i="18"/>
  <c r="J18" i="18"/>
  <c r="D19" i="18"/>
  <c r="F19" i="18"/>
  <c r="H19" i="18"/>
  <c r="J19" i="18"/>
  <c r="D20" i="18"/>
  <c r="F20" i="18"/>
  <c r="H20" i="18"/>
  <c r="J20" i="18"/>
  <c r="K20" i="18" s="1"/>
  <c r="L20" i="18" s="1"/>
  <c r="D21" i="18"/>
  <c r="F21" i="18"/>
  <c r="H21" i="18"/>
  <c r="J21" i="18"/>
  <c r="D22" i="18"/>
  <c r="F22" i="18"/>
  <c r="H22" i="18"/>
  <c r="J22" i="18"/>
  <c r="D23" i="18"/>
  <c r="F23" i="18"/>
  <c r="H23" i="18"/>
  <c r="J23" i="18"/>
  <c r="D24" i="18"/>
  <c r="F24" i="18"/>
  <c r="H24" i="18"/>
  <c r="J24" i="18"/>
  <c r="D25" i="18"/>
  <c r="F25" i="18"/>
  <c r="H25" i="18"/>
  <c r="K25" i="18" s="1"/>
  <c r="L25" i="18" s="1"/>
  <c r="J25" i="18"/>
  <c r="D26" i="18"/>
  <c r="F26" i="18"/>
  <c r="H26" i="18"/>
  <c r="J26" i="18"/>
  <c r="D27" i="18"/>
  <c r="F27" i="18"/>
  <c r="H27" i="18"/>
  <c r="J27" i="18"/>
  <c r="D28" i="18"/>
  <c r="F28" i="18"/>
  <c r="H28" i="18"/>
  <c r="J28" i="18"/>
  <c r="K28" i="18"/>
  <c r="L28" i="18"/>
  <c r="D29" i="18"/>
  <c r="F29" i="18"/>
  <c r="H29" i="18"/>
  <c r="J29" i="18"/>
  <c r="D30" i="18"/>
  <c r="F30" i="18"/>
  <c r="H30" i="18"/>
  <c r="J30" i="18"/>
  <c r="D31" i="18"/>
  <c r="F31" i="18"/>
  <c r="H31" i="18"/>
  <c r="J31" i="18"/>
  <c r="D32" i="18"/>
  <c r="F32" i="18"/>
  <c r="H32" i="18"/>
  <c r="J32" i="18"/>
  <c r="D33" i="18"/>
  <c r="F33" i="18"/>
  <c r="K33" i="18" s="1"/>
  <c r="L33" i="18" s="1"/>
  <c r="H33" i="18"/>
  <c r="J33" i="18"/>
  <c r="D34" i="18"/>
  <c r="F34" i="18"/>
  <c r="H34" i="18"/>
  <c r="J34" i="18"/>
  <c r="D35" i="18"/>
  <c r="F35" i="18"/>
  <c r="H35" i="18"/>
  <c r="J35" i="18"/>
  <c r="K35" i="18" s="1"/>
  <c r="L35" i="18" s="1"/>
  <c r="D36" i="18"/>
  <c r="F36" i="18"/>
  <c r="H36" i="18"/>
  <c r="J36" i="18"/>
  <c r="D37" i="18"/>
  <c r="F37" i="18"/>
  <c r="H37" i="18"/>
  <c r="J37" i="18"/>
  <c r="K37" i="18" s="1"/>
  <c r="L37" i="18" s="1"/>
  <c r="D38" i="18"/>
  <c r="F38" i="18"/>
  <c r="H38" i="18"/>
  <c r="J38" i="18"/>
  <c r="D39" i="18"/>
  <c r="F39" i="18"/>
  <c r="H39" i="18"/>
  <c r="J39" i="18"/>
  <c r="D40" i="18"/>
  <c r="F40" i="18"/>
  <c r="H40" i="18"/>
  <c r="J40" i="18"/>
  <c r="K40" i="18" s="1"/>
  <c r="L40" i="18" s="1"/>
  <c r="D41" i="18"/>
  <c r="F41" i="18"/>
  <c r="H41" i="18"/>
  <c r="J41" i="18"/>
  <c r="K41" i="18"/>
  <c r="L41" i="18" s="1"/>
  <c r="D42" i="18"/>
  <c r="F42" i="18"/>
  <c r="H42" i="18"/>
  <c r="J42" i="18"/>
  <c r="D43" i="18"/>
  <c r="F43" i="18"/>
  <c r="H43" i="18"/>
  <c r="D44" i="18"/>
  <c r="F44" i="18"/>
  <c r="H44" i="18"/>
  <c r="J44" i="18"/>
  <c r="D45" i="18"/>
  <c r="F45" i="18"/>
  <c r="H45" i="18"/>
  <c r="J45" i="18"/>
  <c r="K45" i="18" s="1"/>
  <c r="L45" i="18" s="1"/>
  <c r="D46" i="18"/>
  <c r="F46" i="18"/>
  <c r="H46" i="18"/>
  <c r="J46" i="18"/>
  <c r="D47" i="18"/>
  <c r="F47" i="18"/>
  <c r="H47" i="18"/>
  <c r="J47" i="18"/>
  <c r="K47" i="18" s="1"/>
  <c r="L47" i="18" s="1"/>
  <c r="D48" i="18"/>
  <c r="F48" i="18"/>
  <c r="H48" i="18"/>
  <c r="J48" i="18"/>
  <c r="D49" i="18"/>
  <c r="F49" i="18"/>
  <c r="H49" i="18"/>
  <c r="J49" i="18"/>
  <c r="K49" i="18" s="1"/>
  <c r="L49" i="18" s="1"/>
  <c r="D50" i="18"/>
  <c r="F50" i="18"/>
  <c r="H50" i="18"/>
  <c r="J50" i="18"/>
  <c r="D51" i="18"/>
  <c r="F51" i="18"/>
  <c r="H51" i="18"/>
  <c r="J51" i="18"/>
  <c r="D52" i="18"/>
  <c r="F52" i="18"/>
  <c r="H52" i="18"/>
  <c r="J52" i="18"/>
  <c r="D53" i="18"/>
  <c r="F53" i="18"/>
  <c r="H53" i="18"/>
  <c r="J53" i="18"/>
  <c r="D54" i="18"/>
  <c r="F54" i="18"/>
  <c r="H54" i="18"/>
  <c r="J54" i="18"/>
  <c r="D55" i="18"/>
  <c r="F55" i="18"/>
  <c r="H55" i="18"/>
  <c r="J55" i="18"/>
  <c r="K55" i="18" s="1"/>
  <c r="L55" i="18" s="1"/>
  <c r="D56" i="18"/>
  <c r="F56" i="18"/>
  <c r="H56" i="18"/>
  <c r="J56" i="18"/>
  <c r="D57" i="18"/>
  <c r="F57" i="18"/>
  <c r="H57" i="18"/>
  <c r="J57" i="18"/>
  <c r="K57" i="18" s="1"/>
  <c r="L57" i="18" s="1"/>
  <c r="D58" i="18"/>
  <c r="F58" i="18"/>
  <c r="H58" i="18"/>
  <c r="J58" i="18"/>
  <c r="D59" i="18"/>
  <c r="F59" i="18"/>
  <c r="H59" i="18"/>
  <c r="J59" i="18"/>
  <c r="D60" i="18"/>
  <c r="F60" i="18"/>
  <c r="H60" i="18"/>
  <c r="J60" i="18"/>
  <c r="D61" i="18"/>
  <c r="F61" i="18"/>
  <c r="H61" i="18"/>
  <c r="J61" i="18"/>
  <c r="D62" i="18"/>
  <c r="F62" i="18"/>
  <c r="H62" i="18"/>
  <c r="J62" i="18"/>
  <c r="D63" i="18"/>
  <c r="F63" i="18"/>
  <c r="H63" i="18"/>
  <c r="J63" i="18"/>
  <c r="D64" i="18"/>
  <c r="F64" i="18"/>
  <c r="H64" i="18"/>
  <c r="J64" i="18"/>
  <c r="D65" i="18"/>
  <c r="F65" i="18"/>
  <c r="H65" i="18"/>
  <c r="J65" i="18"/>
  <c r="D66" i="18"/>
  <c r="F66" i="18"/>
  <c r="H66" i="18"/>
  <c r="J66" i="18"/>
  <c r="D67" i="18"/>
  <c r="F67" i="18"/>
  <c r="H67" i="18"/>
  <c r="J67" i="18"/>
  <c r="D68" i="18"/>
  <c r="F68" i="18"/>
  <c r="H68" i="18"/>
  <c r="J68" i="18"/>
  <c r="D69" i="18"/>
  <c r="F69" i="18"/>
  <c r="H69" i="18"/>
  <c r="J69" i="18"/>
  <c r="D70" i="18"/>
  <c r="F70" i="18"/>
  <c r="H70" i="18"/>
  <c r="J70" i="18"/>
  <c r="K70" i="18" s="1"/>
  <c r="L70" i="18" s="1"/>
  <c r="D71" i="18"/>
  <c r="F71" i="18"/>
  <c r="H71" i="18"/>
  <c r="J71" i="18"/>
  <c r="D72" i="18"/>
  <c r="F72" i="18"/>
  <c r="H72" i="18"/>
  <c r="J72" i="18"/>
  <c r="D73" i="18"/>
  <c r="F73" i="18"/>
  <c r="H73" i="18"/>
  <c r="J73" i="18"/>
  <c r="D74" i="18"/>
  <c r="F74" i="18"/>
  <c r="H74" i="18"/>
  <c r="J74" i="18"/>
  <c r="D75" i="18"/>
  <c r="F75" i="18"/>
  <c r="H75" i="18"/>
  <c r="J75" i="18"/>
  <c r="K75" i="18" s="1"/>
  <c r="L75" i="18" s="1"/>
  <c r="D76" i="18"/>
  <c r="F76" i="18"/>
  <c r="H76" i="18"/>
  <c r="J76" i="18"/>
  <c r="D77" i="18"/>
  <c r="D78" i="18"/>
  <c r="F78" i="18"/>
  <c r="H78" i="18"/>
  <c r="J78" i="18"/>
  <c r="K78" i="18" s="1"/>
  <c r="L78" i="18" s="1"/>
  <c r="D79" i="18"/>
  <c r="F79" i="18"/>
  <c r="H79" i="18"/>
  <c r="J79" i="18"/>
  <c r="D80" i="18"/>
  <c r="F80" i="18"/>
  <c r="H80" i="18"/>
  <c r="J80" i="18"/>
  <c r="K80" i="18" s="1"/>
  <c r="L80" i="18" s="1"/>
  <c r="D81" i="18"/>
  <c r="F81" i="18"/>
  <c r="H81" i="18"/>
  <c r="J81" i="18"/>
  <c r="D82" i="18"/>
  <c r="F82" i="18"/>
  <c r="H82" i="18"/>
  <c r="J82" i="18"/>
  <c r="D83" i="18"/>
  <c r="F83" i="18"/>
  <c r="H83" i="18"/>
  <c r="J83" i="18"/>
  <c r="D84" i="18"/>
  <c r="F84" i="18"/>
  <c r="H84" i="18"/>
  <c r="J84" i="18"/>
  <c r="D85" i="18"/>
  <c r="F85" i="18"/>
  <c r="H85" i="18"/>
  <c r="J85" i="18"/>
  <c r="K85" i="18" s="1"/>
  <c r="L85" i="18" s="1"/>
  <c r="D86" i="18"/>
  <c r="F86" i="18"/>
  <c r="H86" i="18"/>
  <c r="J86" i="18"/>
  <c r="D87" i="18"/>
  <c r="F87" i="18"/>
  <c r="H87" i="18"/>
  <c r="J87" i="18"/>
  <c r="D88" i="18"/>
  <c r="F88" i="18"/>
  <c r="H88" i="18"/>
  <c r="J88" i="18"/>
  <c r="D89" i="18"/>
  <c r="F89" i="18"/>
  <c r="H89" i="18"/>
  <c r="J89" i="18"/>
  <c r="D90" i="18"/>
  <c r="F90" i="18"/>
  <c r="H90" i="18"/>
  <c r="J90" i="18"/>
  <c r="D91" i="18"/>
  <c r="F91" i="18"/>
  <c r="H91" i="18"/>
  <c r="J91" i="18"/>
  <c r="D92" i="18"/>
  <c r="F92" i="18"/>
  <c r="H92" i="18"/>
  <c r="J92" i="18"/>
  <c r="D93" i="18"/>
  <c r="F93" i="18"/>
  <c r="H93" i="18"/>
  <c r="J93" i="18"/>
  <c r="K93" i="18" s="1"/>
  <c r="L93" i="18" s="1"/>
  <c r="D94" i="18"/>
  <c r="F94" i="18"/>
  <c r="H94" i="18"/>
  <c r="J94" i="18"/>
  <c r="D95" i="18"/>
  <c r="F95" i="18"/>
  <c r="H95" i="18"/>
  <c r="J95" i="18"/>
  <c r="D96" i="18"/>
  <c r="F96" i="18"/>
  <c r="H96" i="18"/>
  <c r="J96" i="18"/>
  <c r="D97" i="18"/>
  <c r="F97" i="18"/>
  <c r="H97" i="18"/>
  <c r="J97" i="18"/>
  <c r="D98" i="18"/>
  <c r="F98" i="18"/>
  <c r="H98" i="18"/>
  <c r="J98" i="18"/>
  <c r="D99" i="18"/>
  <c r="F99" i="18"/>
  <c r="H99" i="18"/>
  <c r="J99" i="18"/>
  <c r="D100" i="18"/>
  <c r="F100" i="18"/>
  <c r="H100" i="18"/>
  <c r="J100" i="18"/>
  <c r="K100" i="18"/>
  <c r="L100" i="18" s="1"/>
  <c r="D101" i="18"/>
  <c r="F101" i="18"/>
  <c r="H101" i="18"/>
  <c r="J101" i="18"/>
  <c r="D102" i="18"/>
  <c r="F102" i="18"/>
  <c r="H102" i="18"/>
  <c r="J102" i="18"/>
  <c r="D103" i="18"/>
  <c r="F103" i="18"/>
  <c r="H103" i="18"/>
  <c r="J103" i="18"/>
  <c r="D104" i="18"/>
  <c r="F104" i="18"/>
  <c r="H104" i="18"/>
  <c r="J104" i="18"/>
  <c r="D105" i="18"/>
  <c r="F105" i="18"/>
  <c r="H105" i="18"/>
  <c r="J105" i="18"/>
  <c r="D106" i="18"/>
  <c r="F106" i="18"/>
  <c r="H106" i="18"/>
  <c r="D107" i="18"/>
  <c r="F107" i="18"/>
  <c r="H107" i="18"/>
  <c r="J107" i="18"/>
  <c r="D108" i="18"/>
  <c r="F108" i="18"/>
  <c r="H108" i="18"/>
  <c r="J108" i="18"/>
  <c r="D109" i="18"/>
  <c r="F109" i="18"/>
  <c r="H109" i="18"/>
  <c r="J109" i="18"/>
  <c r="D110" i="18"/>
  <c r="F110" i="18"/>
  <c r="H110" i="18"/>
  <c r="J110" i="18"/>
  <c r="D111" i="18"/>
  <c r="F111" i="18"/>
  <c r="H111" i="18"/>
  <c r="J111" i="18"/>
  <c r="D112" i="18"/>
  <c r="F112" i="18"/>
  <c r="H112" i="18"/>
  <c r="J112" i="18"/>
  <c r="D113" i="18"/>
  <c r="F113" i="18"/>
  <c r="H113" i="18"/>
  <c r="J113" i="18"/>
  <c r="D114" i="18"/>
  <c r="F114" i="18"/>
  <c r="H114" i="18"/>
  <c r="J114" i="18"/>
  <c r="D115" i="18"/>
  <c r="F115" i="18"/>
  <c r="H115" i="18"/>
  <c r="J115" i="18"/>
  <c r="D116" i="18"/>
  <c r="F116" i="18"/>
  <c r="H116" i="18"/>
  <c r="J116" i="18"/>
  <c r="D117" i="18"/>
  <c r="F117" i="18"/>
  <c r="H117" i="18"/>
  <c r="J117" i="18"/>
  <c r="D118" i="18"/>
  <c r="F118" i="18"/>
  <c r="H118" i="18"/>
  <c r="D119" i="18"/>
  <c r="F119" i="18"/>
  <c r="H119" i="18"/>
  <c r="D120" i="18"/>
  <c r="F120" i="18"/>
  <c r="H120" i="18"/>
  <c r="D121" i="18"/>
  <c r="F121" i="18"/>
  <c r="H121" i="18"/>
  <c r="J121" i="18"/>
  <c r="K121" i="18" s="1"/>
  <c r="L121" i="18" s="1"/>
  <c r="D122" i="18"/>
  <c r="F122" i="18"/>
  <c r="H122" i="18"/>
  <c r="J122" i="18"/>
  <c r="D123" i="18"/>
  <c r="F123" i="18"/>
  <c r="H123" i="18"/>
  <c r="J123" i="18"/>
  <c r="K123" i="18" s="1"/>
  <c r="L123" i="18" s="1"/>
  <c r="D124" i="18"/>
  <c r="F124" i="18"/>
  <c r="H124" i="18"/>
  <c r="J124" i="18"/>
  <c r="D125" i="18"/>
  <c r="F125" i="18"/>
  <c r="H125" i="18"/>
  <c r="J125" i="18"/>
  <c r="D126" i="18"/>
  <c r="F126" i="18"/>
  <c r="H126" i="18"/>
  <c r="J126" i="18"/>
  <c r="D127" i="18"/>
  <c r="F127" i="18"/>
  <c r="H127" i="18"/>
  <c r="J127" i="18"/>
  <c r="D128" i="18"/>
  <c r="F128" i="18"/>
  <c r="H128" i="18"/>
  <c r="J128" i="18"/>
  <c r="D129" i="18"/>
  <c r="F129" i="18"/>
  <c r="H129" i="18"/>
  <c r="J129" i="18"/>
  <c r="D130" i="18"/>
  <c r="F130" i="18"/>
  <c r="H130" i="18"/>
  <c r="J130" i="18"/>
  <c r="D131" i="18"/>
  <c r="F131" i="18"/>
  <c r="H131" i="18"/>
  <c r="J131" i="18"/>
  <c r="K131" i="18" s="1"/>
  <c r="L131" i="18" s="1"/>
  <c r="D132" i="18"/>
  <c r="F132" i="18"/>
  <c r="H132" i="18"/>
  <c r="J132" i="18"/>
  <c r="D133" i="18"/>
  <c r="F133" i="18"/>
  <c r="H133" i="18"/>
  <c r="J133" i="18"/>
  <c r="D134" i="18"/>
  <c r="F134" i="18"/>
  <c r="H134" i="18"/>
  <c r="J134" i="18"/>
  <c r="D135" i="18"/>
  <c r="F135" i="18"/>
  <c r="H135" i="18"/>
  <c r="J135" i="18"/>
  <c r="D136" i="18"/>
  <c r="F136" i="18"/>
  <c r="H136" i="18"/>
  <c r="J136" i="18"/>
  <c r="D137" i="18"/>
  <c r="F137" i="18"/>
  <c r="H137" i="18"/>
  <c r="J137" i="18"/>
  <c r="D138" i="18"/>
  <c r="F138" i="18"/>
  <c r="H138" i="18"/>
  <c r="J138" i="18"/>
  <c r="K138" i="18"/>
  <c r="L138" i="18" s="1"/>
  <c r="D139" i="18"/>
  <c r="F139" i="18"/>
  <c r="H139" i="18"/>
  <c r="J139" i="18"/>
  <c r="D140" i="18"/>
  <c r="F140" i="18"/>
  <c r="H140" i="18"/>
  <c r="J140" i="18"/>
  <c r="K140" i="18" s="1"/>
  <c r="L140" i="18" s="1"/>
  <c r="D141" i="18"/>
  <c r="F141" i="18"/>
  <c r="H141" i="18"/>
  <c r="J141" i="18"/>
  <c r="D142" i="18"/>
  <c r="F142" i="18"/>
  <c r="H142" i="18"/>
  <c r="J142" i="18"/>
  <c r="K142" i="18" s="1"/>
  <c r="L142" i="18" s="1"/>
  <c r="D143" i="18"/>
  <c r="F143" i="18"/>
  <c r="H143" i="18"/>
  <c r="J143" i="18"/>
  <c r="D144" i="18"/>
  <c r="F144" i="18"/>
  <c r="H144" i="18"/>
  <c r="J144" i="18"/>
  <c r="D145" i="18"/>
  <c r="F145" i="18"/>
  <c r="H145" i="18"/>
  <c r="J145" i="18"/>
  <c r="D146" i="18"/>
  <c r="F146" i="18"/>
  <c r="H146" i="18"/>
  <c r="J146" i="18"/>
  <c r="D147" i="18"/>
  <c r="F147" i="18"/>
  <c r="H147" i="18"/>
  <c r="J147" i="18"/>
  <c r="D148" i="18"/>
  <c r="F148" i="18"/>
  <c r="H148" i="18"/>
  <c r="J148" i="18"/>
  <c r="K148" i="18" s="1"/>
  <c r="L148" i="18" s="1"/>
  <c r="D149" i="18"/>
  <c r="F149" i="18"/>
  <c r="H149" i="18"/>
  <c r="J149" i="18"/>
  <c r="D150" i="18"/>
  <c r="F150" i="18"/>
  <c r="H150" i="18"/>
  <c r="J150" i="18"/>
  <c r="K150" i="18" s="1"/>
  <c r="L150" i="18" s="1"/>
  <c r="D151" i="18"/>
  <c r="F151" i="18"/>
  <c r="H151" i="18"/>
  <c r="J151" i="18"/>
  <c r="D152" i="18"/>
  <c r="F152" i="18"/>
  <c r="H152" i="18"/>
  <c r="J152" i="18"/>
  <c r="D153" i="18"/>
  <c r="F153" i="18"/>
  <c r="H153" i="18"/>
  <c r="J153" i="18"/>
  <c r="D154" i="18"/>
  <c r="F154" i="18"/>
  <c r="H154" i="18"/>
  <c r="J154" i="18"/>
  <c r="K154" i="18" s="1"/>
  <c r="L154" i="18" s="1"/>
  <c r="D155" i="18"/>
  <c r="F155" i="18"/>
  <c r="H155" i="18"/>
  <c r="J155" i="18"/>
  <c r="D156" i="18"/>
  <c r="F156" i="18"/>
  <c r="H156" i="18"/>
  <c r="J156" i="18"/>
  <c r="D157" i="18"/>
  <c r="F157" i="18"/>
  <c r="H157" i="18"/>
  <c r="J157" i="18"/>
  <c r="D158" i="18"/>
  <c r="F158" i="18"/>
  <c r="H158" i="18"/>
  <c r="J158" i="18"/>
  <c r="D159" i="18"/>
  <c r="F159" i="18"/>
  <c r="H159" i="18"/>
  <c r="J159" i="18"/>
  <c r="D160" i="18"/>
  <c r="F160" i="18"/>
  <c r="H160" i="18"/>
  <c r="J160" i="18"/>
  <c r="D161" i="18"/>
  <c r="F161" i="18"/>
  <c r="H161" i="18"/>
  <c r="J161" i="18"/>
  <c r="D162" i="18"/>
  <c r="F162" i="18"/>
  <c r="H162" i="18"/>
  <c r="J162" i="18"/>
  <c r="K162" i="18"/>
  <c r="L162" i="18" s="1"/>
  <c r="D163" i="18"/>
  <c r="F163" i="18"/>
  <c r="H163" i="18"/>
  <c r="J163" i="18"/>
  <c r="K163" i="18"/>
  <c r="L163" i="18" s="1"/>
  <c r="D164" i="18"/>
  <c r="F164" i="18"/>
  <c r="H164" i="18"/>
  <c r="J164" i="18"/>
  <c r="D165" i="18"/>
  <c r="F165" i="18"/>
  <c r="H165" i="18"/>
  <c r="J165" i="18"/>
  <c r="K165" i="18" s="1"/>
  <c r="L165" i="18" s="1"/>
  <c r="D166" i="18"/>
  <c r="F166" i="18"/>
  <c r="H166" i="18"/>
  <c r="J166" i="18"/>
  <c r="D167" i="18"/>
  <c r="F167" i="18"/>
  <c r="H167" i="18"/>
  <c r="J167" i="18"/>
  <c r="K167" i="18" s="1"/>
  <c r="L167" i="18" s="1"/>
  <c r="D168" i="18"/>
  <c r="F168" i="18"/>
  <c r="H168" i="18"/>
  <c r="J168" i="18"/>
  <c r="D169" i="18"/>
  <c r="F169" i="18"/>
  <c r="H169" i="18"/>
  <c r="J169" i="18"/>
  <c r="D170" i="18"/>
  <c r="F170" i="18"/>
  <c r="H170" i="18"/>
  <c r="J170" i="18"/>
  <c r="D171" i="18"/>
  <c r="F171" i="18"/>
  <c r="H171" i="18"/>
  <c r="J171" i="18"/>
  <c r="D172" i="18"/>
  <c r="F172" i="18"/>
  <c r="H172" i="18"/>
  <c r="J172" i="18"/>
  <c r="D173" i="18"/>
  <c r="F173" i="18"/>
  <c r="H173" i="18"/>
  <c r="J173" i="18"/>
  <c r="D174" i="18"/>
  <c r="F174" i="18"/>
  <c r="H174" i="18"/>
  <c r="J174" i="18"/>
  <c r="D175" i="18"/>
  <c r="F175" i="18"/>
  <c r="H175" i="18"/>
  <c r="J175" i="18"/>
  <c r="D176" i="18"/>
  <c r="F176" i="18"/>
  <c r="H176" i="18"/>
  <c r="J176" i="18"/>
  <c r="D177" i="18"/>
  <c r="F177" i="18"/>
  <c r="H177" i="18"/>
  <c r="J177" i="18"/>
  <c r="D178" i="18"/>
  <c r="F178" i="18"/>
  <c r="H178" i="18"/>
  <c r="J178" i="18"/>
  <c r="D179" i="18"/>
  <c r="F179" i="18"/>
  <c r="H179" i="18"/>
  <c r="J179" i="18"/>
  <c r="K179" i="18"/>
  <c r="L179" i="18" s="1"/>
  <c r="D180" i="18"/>
  <c r="F180" i="18"/>
  <c r="H180" i="18"/>
  <c r="J180" i="18"/>
  <c r="D181" i="18"/>
  <c r="F181" i="18"/>
  <c r="H181" i="18"/>
  <c r="J181" i="18"/>
  <c r="K181" i="18" s="1"/>
  <c r="L181" i="18" s="1"/>
  <c r="D182" i="18"/>
  <c r="F182" i="18"/>
  <c r="H182" i="18"/>
  <c r="J182" i="18"/>
  <c r="D183" i="18"/>
  <c r="F183" i="18"/>
  <c r="H183" i="18"/>
  <c r="J183" i="18"/>
  <c r="D184" i="18"/>
  <c r="F184" i="18"/>
  <c r="H184" i="18"/>
  <c r="J184" i="18"/>
  <c r="D185" i="18"/>
  <c r="F185" i="18"/>
  <c r="H185" i="18"/>
  <c r="J185" i="18"/>
  <c r="K185" i="18" s="1"/>
  <c r="L185" i="18" s="1"/>
  <c r="D186" i="18"/>
  <c r="F186" i="18"/>
  <c r="H186" i="18"/>
  <c r="J186" i="18"/>
  <c r="K186" i="18" s="1"/>
  <c r="L186" i="18" s="1"/>
  <c r="D187" i="18"/>
  <c r="F187" i="18"/>
  <c r="H187" i="18"/>
  <c r="J187" i="18"/>
  <c r="K187" i="18" s="1"/>
  <c r="L187" i="18" s="1"/>
  <c r="D188" i="18"/>
  <c r="F188" i="18"/>
  <c r="H188" i="18"/>
  <c r="J188" i="18"/>
  <c r="D189" i="18"/>
  <c r="F189" i="18"/>
  <c r="H189" i="18"/>
  <c r="J189" i="18"/>
  <c r="D190" i="18"/>
  <c r="F190" i="18"/>
  <c r="H190" i="18"/>
  <c r="J190" i="18"/>
  <c r="D191" i="18"/>
  <c r="F191" i="18"/>
  <c r="H191" i="18"/>
  <c r="J191" i="18"/>
  <c r="D192" i="18"/>
  <c r="F192" i="18"/>
  <c r="H192" i="18"/>
  <c r="J192" i="18"/>
  <c r="D193" i="18"/>
  <c r="F193" i="18"/>
  <c r="H193" i="18"/>
  <c r="J193" i="18"/>
  <c r="D194" i="18"/>
  <c r="F194" i="18"/>
  <c r="H194" i="18"/>
  <c r="J194" i="18"/>
  <c r="D195" i="18"/>
  <c r="F195" i="18"/>
  <c r="H195" i="18"/>
  <c r="J195" i="18"/>
  <c r="K195" i="18" s="1"/>
  <c r="L195" i="18" s="1"/>
  <c r="D196" i="18"/>
  <c r="F196" i="18"/>
  <c r="H196" i="18"/>
  <c r="J196" i="18"/>
  <c r="D197" i="18"/>
  <c r="F197" i="18"/>
  <c r="H197" i="18"/>
  <c r="J197" i="18"/>
  <c r="D198" i="18"/>
  <c r="F198" i="18"/>
  <c r="H198" i="18"/>
  <c r="J198" i="18"/>
  <c r="D199" i="18"/>
  <c r="F199" i="18"/>
  <c r="H199" i="18"/>
  <c r="J199" i="18"/>
  <c r="D200" i="18"/>
  <c r="F200" i="18"/>
  <c r="H200" i="18"/>
  <c r="D201" i="18"/>
  <c r="F201" i="18"/>
  <c r="H201" i="18"/>
  <c r="J201" i="18"/>
  <c r="D202" i="18"/>
  <c r="F202" i="18"/>
  <c r="H202" i="18"/>
  <c r="J202" i="18"/>
  <c r="D203" i="18"/>
  <c r="F203" i="18"/>
  <c r="H203" i="18"/>
  <c r="J203" i="18"/>
  <c r="D204" i="18"/>
  <c r="F204" i="18"/>
  <c r="H204" i="18"/>
  <c r="J204" i="18"/>
  <c r="D205" i="18"/>
  <c r="F205" i="18"/>
  <c r="H205" i="18"/>
  <c r="J205" i="18"/>
  <c r="D206" i="18"/>
  <c r="F206" i="18"/>
  <c r="H206" i="18"/>
  <c r="J206" i="18"/>
  <c r="D207" i="18"/>
  <c r="F207" i="18"/>
  <c r="H207" i="18"/>
  <c r="J207" i="18"/>
  <c r="D208" i="18"/>
  <c r="F208" i="18"/>
  <c r="H208" i="18"/>
  <c r="J208" i="18"/>
  <c r="K208" i="18" s="1"/>
  <c r="L208" i="18" s="1"/>
  <c r="D209" i="18"/>
  <c r="F209" i="18"/>
  <c r="H209" i="18"/>
  <c r="J209" i="18"/>
  <c r="D210" i="18"/>
  <c r="F210" i="18"/>
  <c r="H210" i="18"/>
  <c r="J210" i="18"/>
  <c r="D211" i="18"/>
  <c r="F211" i="18"/>
  <c r="H211" i="18"/>
  <c r="J211" i="18"/>
  <c r="D212" i="18"/>
  <c r="F212" i="18"/>
  <c r="H212" i="18"/>
  <c r="J212" i="18"/>
  <c r="D213" i="18"/>
  <c r="F213" i="18"/>
  <c r="H213" i="18"/>
  <c r="J213" i="18"/>
  <c r="D214" i="18"/>
  <c r="F214" i="18"/>
  <c r="H214" i="18"/>
  <c r="J214" i="18"/>
  <c r="D215" i="18"/>
  <c r="F215" i="18"/>
  <c r="H215" i="18"/>
  <c r="J215" i="18"/>
  <c r="D216" i="18"/>
  <c r="F216" i="18"/>
  <c r="H216" i="18"/>
  <c r="J216" i="18"/>
  <c r="K216" i="18" s="1"/>
  <c r="L216" i="18" s="1"/>
  <c r="D217" i="18"/>
  <c r="F217" i="18"/>
  <c r="H217" i="18"/>
  <c r="J217" i="18"/>
  <c r="D218" i="18"/>
  <c r="F218" i="18"/>
  <c r="H218" i="18"/>
  <c r="J218" i="18"/>
  <c r="D219" i="18"/>
  <c r="F219" i="18"/>
  <c r="H219" i="18"/>
  <c r="J219" i="18"/>
  <c r="D220" i="18"/>
  <c r="F220" i="18"/>
  <c r="H220" i="18"/>
  <c r="D221" i="18"/>
  <c r="F221" i="18"/>
  <c r="H221" i="18"/>
  <c r="J221" i="18"/>
  <c r="D222" i="18"/>
  <c r="F222" i="18"/>
  <c r="H222" i="18"/>
  <c r="J222" i="18"/>
  <c r="D223" i="18"/>
  <c r="F223" i="18"/>
  <c r="H223" i="18"/>
  <c r="J223" i="18"/>
  <c r="D224" i="18"/>
  <c r="F224" i="18"/>
  <c r="K224" i="18" s="1"/>
  <c r="L224" i="18" s="1"/>
  <c r="H224" i="18"/>
  <c r="J224" i="18"/>
  <c r="D225" i="18"/>
  <c r="F225" i="18"/>
  <c r="H225" i="18"/>
  <c r="J225" i="18"/>
  <c r="K225" i="18" s="1"/>
  <c r="L225" i="18" s="1"/>
  <c r="D226" i="18"/>
  <c r="F226" i="18"/>
  <c r="H226" i="18"/>
  <c r="J226" i="18"/>
  <c r="D227" i="18"/>
  <c r="F227" i="18"/>
  <c r="H227" i="18"/>
  <c r="J227" i="18"/>
  <c r="K227" i="18" s="1"/>
  <c r="L227" i="18" s="1"/>
  <c r="D228" i="18"/>
  <c r="F228" i="18"/>
  <c r="H228" i="18"/>
  <c r="J228" i="18"/>
  <c r="D229" i="18"/>
  <c r="F229" i="18"/>
  <c r="H229" i="18"/>
  <c r="J229" i="18"/>
  <c r="D230" i="18"/>
  <c r="F230" i="18"/>
  <c r="H230" i="18"/>
  <c r="J230" i="18"/>
  <c r="D231" i="18"/>
  <c r="F231" i="18"/>
  <c r="H231" i="18"/>
  <c r="J231" i="18"/>
  <c r="K231" i="18" s="1"/>
  <c r="L231" i="18" s="1"/>
  <c r="D232" i="18"/>
  <c r="F232" i="18"/>
  <c r="H232" i="18"/>
  <c r="J232" i="18"/>
  <c r="D233" i="18"/>
  <c r="F233" i="18"/>
  <c r="H233" i="18"/>
  <c r="J233" i="18"/>
  <c r="D234" i="18"/>
  <c r="F234" i="18"/>
  <c r="H234" i="18"/>
  <c r="J234" i="18"/>
  <c r="D235" i="18"/>
  <c r="F235" i="18"/>
  <c r="H235" i="18"/>
  <c r="J235" i="18"/>
  <c r="D236" i="18"/>
  <c r="F236" i="18"/>
  <c r="H236" i="18"/>
  <c r="J236" i="18"/>
  <c r="D237" i="18"/>
  <c r="F237" i="18"/>
  <c r="H237" i="18"/>
  <c r="J237" i="18"/>
  <c r="D238" i="18"/>
  <c r="F238" i="18"/>
  <c r="H238" i="18"/>
  <c r="J238" i="18"/>
  <c r="D239" i="18"/>
  <c r="F239" i="18"/>
  <c r="K239" i="18" s="1"/>
  <c r="L239" i="18" s="1"/>
  <c r="H239" i="18"/>
  <c r="J239" i="18"/>
  <c r="D240" i="18"/>
  <c r="F240" i="18"/>
  <c r="H240" i="18"/>
  <c r="J240" i="18"/>
  <c r="K240" i="18"/>
  <c r="L240" i="18" s="1"/>
  <c r="D241" i="18"/>
  <c r="F241" i="18"/>
  <c r="H241" i="18"/>
  <c r="J241" i="18"/>
  <c r="D242" i="18"/>
  <c r="F242" i="18"/>
  <c r="H242" i="18"/>
  <c r="J242" i="18"/>
  <c r="K242" i="18" s="1"/>
  <c r="L242" i="18" s="1"/>
  <c r="D243" i="18"/>
  <c r="F243" i="18"/>
  <c r="H243" i="18"/>
  <c r="J243" i="18"/>
  <c r="D244" i="18"/>
  <c r="F244" i="18"/>
  <c r="H244" i="18"/>
  <c r="J244" i="18"/>
  <c r="K244" i="18" s="1"/>
  <c r="L244" i="18" s="1"/>
  <c r="D245" i="18"/>
  <c r="F245" i="18"/>
  <c r="H245" i="18"/>
  <c r="J245" i="18"/>
  <c r="D246" i="18"/>
  <c r="F246" i="18"/>
  <c r="H246" i="18"/>
  <c r="J246" i="18"/>
  <c r="D247" i="18"/>
  <c r="F247" i="18"/>
  <c r="H247" i="18"/>
  <c r="J247" i="18"/>
  <c r="D248" i="18"/>
  <c r="F248" i="18"/>
  <c r="H248" i="18"/>
  <c r="J248" i="18"/>
  <c r="D249" i="18"/>
  <c r="F249" i="18"/>
  <c r="H249" i="18"/>
  <c r="J249" i="18"/>
  <c r="D250" i="18"/>
  <c r="F250" i="18"/>
  <c r="H250" i="18"/>
  <c r="J250" i="18"/>
  <c r="D251" i="18"/>
  <c r="F251" i="18"/>
  <c r="H251" i="18"/>
  <c r="J251" i="18"/>
  <c r="D252" i="18"/>
  <c r="F252" i="18"/>
  <c r="H252" i="18"/>
  <c r="J252" i="18"/>
  <c r="K252" i="18" s="1"/>
  <c r="L252" i="18" s="1"/>
  <c r="D253" i="18"/>
  <c r="F253" i="18"/>
  <c r="H253" i="18"/>
  <c r="J253" i="18"/>
  <c r="D254" i="18"/>
  <c r="F254" i="18"/>
  <c r="H254" i="18"/>
  <c r="J254" i="18"/>
  <c r="D255" i="18"/>
  <c r="F255" i="18"/>
  <c r="H255" i="18"/>
  <c r="K255" i="18" s="1"/>
  <c r="L255" i="18" s="1"/>
  <c r="J255" i="18"/>
  <c r="D256" i="18"/>
  <c r="F256" i="18"/>
  <c r="H256" i="18"/>
  <c r="J256" i="18"/>
  <c r="K256" i="18"/>
  <c r="L256" i="18" s="1"/>
  <c r="D257" i="18"/>
  <c r="F257" i="18"/>
  <c r="H257" i="18"/>
  <c r="J257" i="18"/>
  <c r="D258" i="18"/>
  <c r="F258" i="18"/>
  <c r="H258" i="18"/>
  <c r="J258" i="18"/>
  <c r="K258" i="18" s="1"/>
  <c r="L258" i="18" s="1"/>
  <c r="D259" i="18"/>
  <c r="F259" i="18"/>
  <c r="H259" i="18"/>
  <c r="J259" i="18"/>
  <c r="D260" i="18"/>
  <c r="F260" i="18"/>
  <c r="H260" i="18"/>
  <c r="J260" i="18"/>
  <c r="D261" i="18"/>
  <c r="F261" i="18"/>
  <c r="H261" i="18"/>
  <c r="J261" i="18"/>
  <c r="D262" i="18"/>
  <c r="F262" i="18"/>
  <c r="H262" i="18"/>
  <c r="J262" i="18"/>
  <c r="K262" i="18" s="1"/>
  <c r="L262" i="18" s="1"/>
  <c r="D263" i="18"/>
  <c r="F263" i="18"/>
  <c r="H263" i="18"/>
  <c r="J263" i="18"/>
  <c r="D264" i="18"/>
  <c r="F264" i="18"/>
  <c r="H264" i="18"/>
  <c r="J264" i="18"/>
  <c r="K264" i="18" s="1"/>
  <c r="L264" i="18" s="1"/>
  <c r="D265" i="18"/>
  <c r="F265" i="18"/>
  <c r="H265" i="18"/>
  <c r="J265" i="18"/>
  <c r="D266" i="18"/>
  <c r="F266" i="18"/>
  <c r="H266" i="18"/>
  <c r="J266" i="18"/>
  <c r="D267" i="18"/>
  <c r="F267" i="18"/>
  <c r="H267" i="18"/>
  <c r="J267" i="18"/>
  <c r="D268" i="18"/>
  <c r="F268" i="18"/>
  <c r="H268" i="18"/>
  <c r="J268" i="18"/>
  <c r="D269" i="18"/>
  <c r="F269" i="18"/>
  <c r="H269" i="18"/>
  <c r="J269" i="18"/>
  <c r="D270" i="18"/>
  <c r="F270" i="18"/>
  <c r="H270" i="18"/>
  <c r="J270" i="18"/>
  <c r="D271" i="18"/>
  <c r="F271" i="18"/>
  <c r="H271" i="18"/>
  <c r="J271" i="18"/>
  <c r="K271" i="18"/>
  <c r="L271" i="18" s="1"/>
  <c r="D272" i="18"/>
  <c r="F272" i="18"/>
  <c r="K272" i="18" s="1"/>
  <c r="L272" i="18" s="1"/>
  <c r="H272" i="18"/>
  <c r="J272" i="18"/>
  <c r="D273" i="18"/>
  <c r="F273" i="18"/>
  <c r="H273" i="18"/>
  <c r="J273" i="18"/>
  <c r="K273" i="18" s="1"/>
  <c r="L273" i="18" s="1"/>
  <c r="D274" i="18"/>
  <c r="F274" i="18"/>
  <c r="H274" i="18"/>
  <c r="J274" i="18"/>
  <c r="D275" i="18"/>
  <c r="F275" i="18"/>
  <c r="H275" i="18"/>
  <c r="J275" i="18"/>
  <c r="K275" i="18" s="1"/>
  <c r="L275" i="18" s="1"/>
  <c r="D276" i="18"/>
  <c r="F276" i="18"/>
  <c r="H276" i="18"/>
  <c r="J276" i="18"/>
  <c r="D277" i="18"/>
  <c r="F277" i="18"/>
  <c r="H277" i="18"/>
  <c r="J277" i="18"/>
  <c r="K277" i="18" s="1"/>
  <c r="L277" i="18" s="1"/>
  <c r="D278" i="18"/>
  <c r="F278" i="18"/>
  <c r="H278" i="18"/>
  <c r="J278" i="18"/>
  <c r="D279" i="18"/>
  <c r="F279" i="18"/>
  <c r="H279" i="18"/>
  <c r="J279" i="18"/>
  <c r="K279" i="18"/>
  <c r="L279" i="18" s="1"/>
  <c r="D280" i="18"/>
  <c r="F280" i="18"/>
  <c r="H280" i="18"/>
  <c r="K280" i="18" s="1"/>
  <c r="L280" i="18" s="1"/>
  <c r="J280" i="18"/>
  <c r="D281" i="18"/>
  <c r="F281" i="18"/>
  <c r="H281" i="18"/>
  <c r="J281" i="18"/>
  <c r="K281" i="18" s="1"/>
  <c r="L281" i="18" s="1"/>
  <c r="D282" i="18"/>
  <c r="F282" i="18"/>
  <c r="H282" i="18"/>
  <c r="J282" i="18"/>
  <c r="D283" i="18"/>
  <c r="F283" i="18"/>
  <c r="H283" i="18"/>
  <c r="J283" i="18"/>
  <c r="K283" i="18" s="1"/>
  <c r="L283" i="18" s="1"/>
  <c r="D284" i="18"/>
  <c r="F284" i="18"/>
  <c r="H284" i="18"/>
  <c r="J284" i="18"/>
  <c r="D285" i="18"/>
  <c r="F285" i="18"/>
  <c r="H285" i="18"/>
  <c r="J285" i="18"/>
  <c r="D286" i="18"/>
  <c r="F286" i="18"/>
  <c r="H286" i="18"/>
  <c r="J286" i="18"/>
  <c r="D287" i="18"/>
  <c r="F287" i="18"/>
  <c r="H287" i="18"/>
  <c r="J287" i="18"/>
  <c r="D288" i="18"/>
  <c r="F288" i="18"/>
  <c r="H288" i="18"/>
  <c r="K288" i="18" s="1"/>
  <c r="L288" i="18" s="1"/>
  <c r="J288" i="18"/>
  <c r="D289" i="18"/>
  <c r="F289" i="18"/>
  <c r="H289" i="18"/>
  <c r="J289" i="18"/>
  <c r="K289" i="18" s="1"/>
  <c r="L289" i="18" s="1"/>
  <c r="D290" i="18"/>
  <c r="F290" i="18"/>
  <c r="H290" i="18"/>
  <c r="J290" i="18"/>
  <c r="D291" i="18"/>
  <c r="F291" i="18"/>
  <c r="H291" i="18"/>
  <c r="J291" i="18"/>
  <c r="K291" i="18" s="1"/>
  <c r="L291" i="18" s="1"/>
  <c r="D292" i="18"/>
  <c r="F292" i="18"/>
  <c r="H292" i="18"/>
  <c r="J292" i="18"/>
  <c r="E295" i="18"/>
  <c r="G295" i="18"/>
  <c r="I295" i="18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F8" i="12"/>
  <c r="J8" i="12" s="1"/>
  <c r="F112" i="16" l="1"/>
  <c r="H9" i="16"/>
  <c r="H8" i="16"/>
  <c r="H126" i="16"/>
  <c r="H114" i="16"/>
  <c r="K114" i="18"/>
  <c r="L114" i="18" s="1"/>
  <c r="K62" i="18"/>
  <c r="L62" i="18" s="1"/>
  <c r="K46" i="18"/>
  <c r="L46" i="18" s="1"/>
  <c r="K42" i="18"/>
  <c r="L42" i="18" s="1"/>
  <c r="K290" i="18"/>
  <c r="L290" i="18" s="1"/>
  <c r="K263" i="18"/>
  <c r="L263" i="18" s="1"/>
  <c r="K230" i="18"/>
  <c r="L230" i="18" s="1"/>
  <c r="K226" i="18"/>
  <c r="L226" i="18" s="1"/>
  <c r="K171" i="18"/>
  <c r="L171" i="18" s="1"/>
  <c r="K105" i="18"/>
  <c r="L105" i="18" s="1"/>
  <c r="K92" i="18"/>
  <c r="L92" i="18" s="1"/>
  <c r="K81" i="18"/>
  <c r="L81" i="18" s="1"/>
  <c r="K223" i="18"/>
  <c r="L223" i="18" s="1"/>
  <c r="K247" i="18"/>
  <c r="L247" i="18" s="1"/>
  <c r="K245" i="18"/>
  <c r="L245" i="18" s="1"/>
  <c r="K243" i="18"/>
  <c r="L243" i="18" s="1"/>
  <c r="K241" i="18"/>
  <c r="L241" i="18" s="1"/>
  <c r="K232" i="18"/>
  <c r="L232" i="18" s="1"/>
  <c r="K212" i="18"/>
  <c r="L212" i="18" s="1"/>
  <c r="K198" i="18"/>
  <c r="L198" i="18" s="1"/>
  <c r="K196" i="18"/>
  <c r="L196" i="18" s="1"/>
  <c r="K194" i="18"/>
  <c r="L194" i="18" s="1"/>
  <c r="K155" i="18"/>
  <c r="L155" i="18" s="1"/>
  <c r="K147" i="18"/>
  <c r="L147" i="18" s="1"/>
  <c r="K143" i="18"/>
  <c r="L143" i="18" s="1"/>
  <c r="K130" i="18"/>
  <c r="L130" i="18" s="1"/>
  <c r="K115" i="18"/>
  <c r="L115" i="18" s="1"/>
  <c r="K109" i="18"/>
  <c r="L109" i="18" s="1"/>
  <c r="K107" i="18"/>
  <c r="L107" i="18" s="1"/>
  <c r="K97" i="18"/>
  <c r="L97" i="18" s="1"/>
  <c r="K95" i="18"/>
  <c r="L95" i="18" s="1"/>
  <c r="K135" i="18"/>
  <c r="L135" i="18" s="1"/>
  <c r="K133" i="18"/>
  <c r="L133" i="18" s="1"/>
  <c r="K89" i="18"/>
  <c r="L89" i="18" s="1"/>
  <c r="K87" i="18"/>
  <c r="L87" i="18" s="1"/>
  <c r="K170" i="18"/>
  <c r="L170" i="18" s="1"/>
  <c r="K54" i="18"/>
  <c r="L54" i="18" s="1"/>
  <c r="K268" i="18"/>
  <c r="L268" i="18" s="1"/>
  <c r="K266" i="18"/>
  <c r="L266" i="18" s="1"/>
  <c r="K127" i="18"/>
  <c r="L127" i="18" s="1"/>
  <c r="K125" i="18"/>
  <c r="L125" i="18" s="1"/>
  <c r="K122" i="18"/>
  <c r="L122" i="18" s="1"/>
  <c r="K101" i="18"/>
  <c r="L101" i="18" s="1"/>
  <c r="K228" i="18"/>
  <c r="L228" i="18" s="1"/>
  <c r="K206" i="18"/>
  <c r="L206" i="18" s="1"/>
  <c r="K175" i="18"/>
  <c r="L175" i="18" s="1"/>
  <c r="K36" i="18"/>
  <c r="L36" i="18" s="1"/>
  <c r="K34" i="18"/>
  <c r="L34" i="18" s="1"/>
  <c r="K32" i="18"/>
  <c r="L32" i="18" s="1"/>
  <c r="D302" i="18"/>
  <c r="K139" i="18"/>
  <c r="L139" i="18" s="1"/>
  <c r="F295" i="18"/>
  <c r="K183" i="18"/>
  <c r="L183" i="18" s="1"/>
  <c r="K158" i="18"/>
  <c r="L158" i="18" s="1"/>
  <c r="K126" i="18"/>
  <c r="L126" i="18" s="1"/>
  <c r="K287" i="18"/>
  <c r="L287" i="18" s="1"/>
  <c r="K260" i="18"/>
  <c r="L260" i="18" s="1"/>
  <c r="K235" i="18"/>
  <c r="L235" i="18" s="1"/>
  <c r="K204" i="18"/>
  <c r="L204" i="18" s="1"/>
  <c r="K104" i="18"/>
  <c r="L104" i="18" s="1"/>
  <c r="K102" i="18"/>
  <c r="L102" i="18" s="1"/>
  <c r="K83" i="18"/>
  <c r="L83" i="18" s="1"/>
  <c r="K24" i="18"/>
  <c r="L24" i="18" s="1"/>
  <c r="K151" i="18"/>
  <c r="L151" i="18" s="1"/>
  <c r="K58" i="18"/>
  <c r="L58" i="18" s="1"/>
  <c r="K248" i="18"/>
  <c r="L248" i="18" s="1"/>
  <c r="K284" i="18"/>
  <c r="L284" i="18" s="1"/>
  <c r="K211" i="18"/>
  <c r="L211" i="18" s="1"/>
  <c r="K209" i="18"/>
  <c r="L209" i="18" s="1"/>
  <c r="K199" i="18"/>
  <c r="L199" i="18" s="1"/>
  <c r="K197" i="18"/>
  <c r="L197" i="18" s="1"/>
  <c r="K190" i="18"/>
  <c r="L190" i="18" s="1"/>
  <c r="K182" i="18"/>
  <c r="L182" i="18" s="1"/>
  <c r="K180" i="18"/>
  <c r="L180" i="18" s="1"/>
  <c r="K159" i="18"/>
  <c r="L159" i="18" s="1"/>
  <c r="K157" i="18"/>
  <c r="L157" i="18" s="1"/>
  <c r="K146" i="18"/>
  <c r="L146" i="18" s="1"/>
  <c r="K136" i="18"/>
  <c r="L136" i="18" s="1"/>
  <c r="K134" i="18"/>
  <c r="L134" i="18" s="1"/>
  <c r="K110" i="18"/>
  <c r="L110" i="18" s="1"/>
  <c r="K98" i="18"/>
  <c r="L98" i="18" s="1"/>
  <c r="K96" i="18"/>
  <c r="L96" i="18" s="1"/>
  <c r="K74" i="18"/>
  <c r="L74" i="18" s="1"/>
  <c r="K31" i="18"/>
  <c r="L31" i="18" s="1"/>
  <c r="K84" i="18"/>
  <c r="L84" i="18" s="1"/>
  <c r="K292" i="18"/>
  <c r="L292" i="18" s="1"/>
  <c r="K276" i="18"/>
  <c r="L276" i="18" s="1"/>
  <c r="K267" i="18"/>
  <c r="L267" i="18" s="1"/>
  <c r="K234" i="18"/>
  <c r="L234" i="18" s="1"/>
  <c r="K203" i="18"/>
  <c r="L203" i="18" s="1"/>
  <c r="K174" i="18"/>
  <c r="L174" i="18" s="1"/>
  <c r="K66" i="18"/>
  <c r="L66" i="18" s="1"/>
  <c r="K64" i="18"/>
  <c r="L64" i="18" s="1"/>
  <c r="K88" i="18"/>
  <c r="L88" i="18" s="1"/>
  <c r="K274" i="18"/>
  <c r="L274" i="18" s="1"/>
  <c r="K259" i="18"/>
  <c r="L259" i="18" s="1"/>
  <c r="K257" i="18"/>
  <c r="L257" i="18" s="1"/>
  <c r="K236" i="18"/>
  <c r="L236" i="18" s="1"/>
  <c r="K201" i="18"/>
  <c r="L201" i="18" s="1"/>
  <c r="K172" i="18"/>
  <c r="L172" i="18" s="1"/>
  <c r="K251" i="18"/>
  <c r="L251" i="18" s="1"/>
  <c r="K249" i="18"/>
  <c r="L249" i="18" s="1"/>
  <c r="K191" i="18"/>
  <c r="L191" i="18" s="1"/>
  <c r="K189" i="18"/>
  <c r="L189" i="18" s="1"/>
  <c r="K178" i="18"/>
  <c r="L178" i="18" s="1"/>
  <c r="K168" i="18"/>
  <c r="L168" i="18" s="1"/>
  <c r="K166" i="18"/>
  <c r="L166" i="18" s="1"/>
  <c r="K164" i="18"/>
  <c r="L164" i="18" s="1"/>
  <c r="K153" i="18"/>
  <c r="L153" i="18" s="1"/>
  <c r="K149" i="18"/>
  <c r="L149" i="18" s="1"/>
  <c r="K60" i="18"/>
  <c r="L60" i="18" s="1"/>
  <c r="K50" i="18"/>
  <c r="L50" i="18" s="1"/>
  <c r="K29" i="18"/>
  <c r="L29" i="18" s="1"/>
  <c r="K21" i="18"/>
  <c r="L21" i="18" s="1"/>
  <c r="K13" i="18"/>
  <c r="L13" i="18" s="1"/>
  <c r="K285" i="18"/>
  <c r="L285" i="18" s="1"/>
  <c r="K270" i="18"/>
  <c r="L270" i="18" s="1"/>
  <c r="K253" i="18"/>
  <c r="L253" i="18" s="1"/>
  <c r="K238" i="18"/>
  <c r="L238" i="18" s="1"/>
  <c r="K221" i="18"/>
  <c r="L221" i="18" s="1"/>
  <c r="K215" i="18"/>
  <c r="L215" i="18" s="1"/>
  <c r="K213" i="18"/>
  <c r="L213" i="18" s="1"/>
  <c r="K193" i="18"/>
  <c r="L193" i="18" s="1"/>
  <c r="K176" i="18"/>
  <c r="L176" i="18" s="1"/>
  <c r="K161" i="18"/>
  <c r="L161" i="18" s="1"/>
  <c r="K144" i="18"/>
  <c r="L144" i="18" s="1"/>
  <c r="K129" i="18"/>
  <c r="L129" i="18" s="1"/>
  <c r="K112" i="18"/>
  <c r="L112" i="18" s="1"/>
  <c r="K91" i="18"/>
  <c r="L91" i="18" s="1"/>
  <c r="K69" i="18"/>
  <c r="L69" i="18" s="1"/>
  <c r="K67" i="18"/>
  <c r="L67" i="18" s="1"/>
  <c r="K52" i="18"/>
  <c r="L52" i="18" s="1"/>
  <c r="K39" i="18"/>
  <c r="L39" i="18" s="1"/>
  <c r="K132" i="18"/>
  <c r="L132" i="18" s="1"/>
  <c r="K108" i="18"/>
  <c r="L108" i="18" s="1"/>
  <c r="K94" i="18"/>
  <c r="L94" i="18" s="1"/>
  <c r="K79" i="18"/>
  <c r="L79" i="18" s="1"/>
  <c r="K65" i="18"/>
  <c r="L65" i="18" s="1"/>
  <c r="K63" i="18"/>
  <c r="L63" i="18" s="1"/>
  <c r="K48" i="18"/>
  <c r="L48" i="18" s="1"/>
  <c r="K27" i="18"/>
  <c r="L27" i="18" s="1"/>
  <c r="K278" i="18"/>
  <c r="L278" i="18" s="1"/>
  <c r="K261" i="18"/>
  <c r="L261" i="18" s="1"/>
  <c r="K246" i="18"/>
  <c r="L246" i="18" s="1"/>
  <c r="K229" i="18"/>
  <c r="L229" i="18" s="1"/>
  <c r="K207" i="18"/>
  <c r="L207" i="18" s="1"/>
  <c r="K205" i="18"/>
  <c r="L205" i="18" s="1"/>
  <c r="K184" i="18"/>
  <c r="L184" i="18" s="1"/>
  <c r="K169" i="18"/>
  <c r="L169" i="18" s="1"/>
  <c r="K152" i="18"/>
  <c r="L152" i="18" s="1"/>
  <c r="K137" i="18"/>
  <c r="L137" i="18" s="1"/>
  <c r="K99" i="18"/>
  <c r="L99" i="18" s="1"/>
  <c r="K82" i="18"/>
  <c r="L82" i="18" s="1"/>
  <c r="K61" i="18"/>
  <c r="L61" i="18" s="1"/>
  <c r="K59" i="18"/>
  <c r="L59" i="18" s="1"/>
  <c r="K44" i="18"/>
  <c r="L44" i="18" s="1"/>
  <c r="K22" i="18"/>
  <c r="L22" i="18" s="1"/>
  <c r="K15" i="18"/>
  <c r="L15" i="18" s="1"/>
  <c r="H295" i="18"/>
  <c r="K286" i="18"/>
  <c r="L286" i="18" s="1"/>
  <c r="K269" i="18"/>
  <c r="L269" i="18" s="1"/>
  <c r="K254" i="18"/>
  <c r="L254" i="18" s="1"/>
  <c r="K237" i="18"/>
  <c r="L237" i="18" s="1"/>
  <c r="K222" i="18"/>
  <c r="L222" i="18" s="1"/>
  <c r="K192" i="18"/>
  <c r="L192" i="18" s="1"/>
  <c r="K177" i="18"/>
  <c r="L177" i="18" s="1"/>
  <c r="K160" i="18"/>
  <c r="L160" i="18" s="1"/>
  <c r="K145" i="18"/>
  <c r="L145" i="18" s="1"/>
  <c r="K128" i="18"/>
  <c r="L128" i="18" s="1"/>
  <c r="K111" i="18"/>
  <c r="L111" i="18" s="1"/>
  <c r="K90" i="18"/>
  <c r="L90" i="18" s="1"/>
  <c r="K76" i="18"/>
  <c r="L76" i="18" s="1"/>
  <c r="K68" i="18"/>
  <c r="L68" i="18" s="1"/>
  <c r="K53" i="18"/>
  <c r="L53" i="18" s="1"/>
  <c r="K51" i="18"/>
  <c r="L51" i="18" s="1"/>
  <c r="K30" i="18"/>
  <c r="L30" i="18" s="1"/>
  <c r="K23" i="18"/>
  <c r="L23" i="18" s="1"/>
  <c r="K218" i="18"/>
  <c r="L218" i="18" s="1"/>
  <c r="K117" i="18"/>
  <c r="L117" i="18" s="1"/>
  <c r="K72" i="18"/>
  <c r="L72" i="18" s="1"/>
  <c r="K18" i="18"/>
  <c r="L18" i="18" s="1"/>
  <c r="K214" i="18"/>
  <c r="L214" i="18" s="1"/>
  <c r="K113" i="18"/>
  <c r="L113" i="18" s="1"/>
  <c r="K38" i="18"/>
  <c r="L38" i="18" s="1"/>
  <c r="K282" i="18"/>
  <c r="L282" i="18" s="1"/>
  <c r="K265" i="18"/>
  <c r="L265" i="18" s="1"/>
  <c r="K250" i="18"/>
  <c r="L250" i="18" s="1"/>
  <c r="K233" i="18"/>
  <c r="L233" i="18" s="1"/>
  <c r="K219" i="18"/>
  <c r="L219" i="18" s="1"/>
  <c r="K217" i="18"/>
  <c r="L217" i="18" s="1"/>
  <c r="K210" i="18"/>
  <c r="L210" i="18" s="1"/>
  <c r="K202" i="18"/>
  <c r="L202" i="18" s="1"/>
  <c r="K188" i="18"/>
  <c r="L188" i="18" s="1"/>
  <c r="K173" i="18"/>
  <c r="L173" i="18" s="1"/>
  <c r="K156" i="18"/>
  <c r="L156" i="18" s="1"/>
  <c r="K141" i="18"/>
  <c r="L141" i="18" s="1"/>
  <c r="K124" i="18"/>
  <c r="L124" i="18" s="1"/>
  <c r="K116" i="18"/>
  <c r="L116" i="18" s="1"/>
  <c r="K103" i="18"/>
  <c r="L103" i="18" s="1"/>
  <c r="K86" i="18"/>
  <c r="L86" i="18" s="1"/>
  <c r="K73" i="18"/>
  <c r="L73" i="18" s="1"/>
  <c r="K71" i="18"/>
  <c r="L71" i="18" s="1"/>
  <c r="K56" i="18"/>
  <c r="L56" i="18" s="1"/>
  <c r="K26" i="18"/>
  <c r="L26" i="18" s="1"/>
  <c r="K19" i="18"/>
  <c r="L19" i="18" s="1"/>
  <c r="F14" i="16"/>
  <c r="F45" i="16"/>
  <c r="F93" i="16"/>
  <c r="H31" i="16"/>
  <c r="H63" i="16"/>
  <c r="H79" i="16"/>
  <c r="H111" i="16"/>
  <c r="H127" i="16"/>
  <c r="F30" i="16"/>
  <c r="F78" i="16"/>
  <c r="H16" i="16"/>
  <c r="H48" i="16"/>
  <c r="H80" i="16"/>
  <c r="H112" i="16"/>
  <c r="H128" i="16"/>
  <c r="F12" i="16"/>
  <c r="F55" i="16"/>
  <c r="F103" i="16"/>
  <c r="H25" i="16"/>
  <c r="H57" i="16"/>
  <c r="H89" i="16"/>
  <c r="H121" i="16"/>
  <c r="F40" i="16"/>
  <c r="F96" i="16"/>
  <c r="H18" i="16"/>
  <c r="H50" i="16"/>
  <c r="H82" i="16"/>
  <c r="H106" i="16"/>
  <c r="H122" i="16"/>
  <c r="F18" i="16"/>
  <c r="F10" i="16"/>
  <c r="F25" i="16"/>
  <c r="F33" i="16"/>
  <c r="F41" i="16"/>
  <c r="F49" i="16"/>
  <c r="F57" i="16"/>
  <c r="F65" i="16"/>
  <c r="F73" i="16"/>
  <c r="F81" i="16"/>
  <c r="F89" i="16"/>
  <c r="F97" i="16"/>
  <c r="F105" i="16"/>
  <c r="F113" i="16"/>
  <c r="F121" i="16"/>
  <c r="F124" i="16"/>
  <c r="H13" i="16"/>
  <c r="H19" i="16"/>
  <c r="H27" i="16"/>
  <c r="H35" i="16"/>
  <c r="H43" i="16"/>
  <c r="H51" i="16"/>
  <c r="H59" i="16"/>
  <c r="H67" i="16"/>
  <c r="H75" i="16"/>
  <c r="H83" i="16"/>
  <c r="H91" i="16"/>
  <c r="H99" i="16"/>
  <c r="H107" i="16"/>
  <c r="H115" i="16"/>
  <c r="H123" i="16"/>
  <c r="H131" i="16"/>
  <c r="F21" i="16"/>
  <c r="F61" i="16"/>
  <c r="F109" i="16"/>
  <c r="H23" i="16"/>
  <c r="H55" i="16"/>
  <c r="H71" i="16"/>
  <c r="H103" i="16"/>
  <c r="H119" i="16"/>
  <c r="F46" i="16"/>
  <c r="F94" i="16"/>
  <c r="H40" i="16"/>
  <c r="H72" i="16"/>
  <c r="H104" i="16"/>
  <c r="H120" i="16"/>
  <c r="F31" i="16"/>
  <c r="F63" i="16"/>
  <c r="F95" i="16"/>
  <c r="H33" i="16"/>
  <c r="H65" i="16"/>
  <c r="H97" i="16"/>
  <c r="H129" i="16"/>
  <c r="F48" i="16"/>
  <c r="F88" i="16"/>
  <c r="H14" i="16"/>
  <c r="H42" i="16"/>
  <c r="H74" i="16"/>
  <c r="H98" i="16"/>
  <c r="H130" i="16"/>
  <c r="F42" i="16"/>
  <c r="F90" i="16"/>
  <c r="F122" i="16"/>
  <c r="H28" i="16"/>
  <c r="H36" i="16"/>
  <c r="H44" i="16"/>
  <c r="H52" i="16"/>
  <c r="H60" i="16"/>
  <c r="H68" i="16"/>
  <c r="H76" i="16"/>
  <c r="H84" i="16"/>
  <c r="H92" i="16"/>
  <c r="H100" i="16"/>
  <c r="H108" i="16"/>
  <c r="H116" i="16"/>
  <c r="H124" i="16"/>
  <c r="F37" i="16"/>
  <c r="F69" i="16"/>
  <c r="F85" i="16"/>
  <c r="F117" i="16"/>
  <c r="H47" i="16"/>
  <c r="H95" i="16"/>
  <c r="F13" i="16"/>
  <c r="F38" i="16"/>
  <c r="F62" i="16"/>
  <c r="F86" i="16"/>
  <c r="F110" i="16"/>
  <c r="H24" i="16"/>
  <c r="H64" i="16"/>
  <c r="H88" i="16"/>
  <c r="F23" i="16"/>
  <c r="F47" i="16"/>
  <c r="F79" i="16"/>
  <c r="F111" i="16"/>
  <c r="H15" i="16"/>
  <c r="H49" i="16"/>
  <c r="H73" i="16"/>
  <c r="H105" i="16"/>
  <c r="F24" i="16"/>
  <c r="F56" i="16"/>
  <c r="F72" i="16"/>
  <c r="F104" i="16"/>
  <c r="F120" i="16"/>
  <c r="F130" i="16"/>
  <c r="H26" i="16"/>
  <c r="H58" i="16"/>
  <c r="H90" i="16"/>
  <c r="F9" i="16"/>
  <c r="F34" i="16"/>
  <c r="F58" i="16"/>
  <c r="F74" i="16"/>
  <c r="F106" i="16"/>
  <c r="H12" i="16"/>
  <c r="F16" i="16"/>
  <c r="F19" i="16"/>
  <c r="F27" i="16"/>
  <c r="F35" i="16"/>
  <c r="F43" i="16"/>
  <c r="F51" i="16"/>
  <c r="F59" i="16"/>
  <c r="F67" i="16"/>
  <c r="F75" i="16"/>
  <c r="F83" i="16"/>
  <c r="F91" i="16"/>
  <c r="F99" i="16"/>
  <c r="F107" i="16"/>
  <c r="F115" i="16"/>
  <c r="F123" i="16"/>
  <c r="H11" i="16"/>
  <c r="H21" i="16"/>
  <c r="H29" i="16"/>
  <c r="H37" i="16"/>
  <c r="H45" i="16"/>
  <c r="H53" i="16"/>
  <c r="H61" i="16"/>
  <c r="H69" i="16"/>
  <c r="H77" i="16"/>
  <c r="H85" i="16"/>
  <c r="H93" i="16"/>
  <c r="H101" i="16"/>
  <c r="H109" i="16"/>
  <c r="H117" i="16"/>
  <c r="H125" i="16"/>
  <c r="F29" i="16"/>
  <c r="F53" i="16"/>
  <c r="F77" i="16"/>
  <c r="F101" i="16"/>
  <c r="F126" i="16"/>
  <c r="H39" i="16"/>
  <c r="H87" i="16"/>
  <c r="F22" i="16"/>
  <c r="F54" i="16"/>
  <c r="F70" i="16"/>
  <c r="F102" i="16"/>
  <c r="F118" i="16"/>
  <c r="F128" i="16"/>
  <c r="H32" i="16"/>
  <c r="H56" i="16"/>
  <c r="H96" i="16"/>
  <c r="F39" i="16"/>
  <c r="F71" i="16"/>
  <c r="F87" i="16"/>
  <c r="F119" i="16"/>
  <c r="F129" i="16"/>
  <c r="H17" i="16"/>
  <c r="H41" i="16"/>
  <c r="H81" i="16"/>
  <c r="H113" i="16"/>
  <c r="F11" i="16"/>
  <c r="F32" i="16"/>
  <c r="F64" i="16"/>
  <c r="F80" i="16"/>
  <c r="H34" i="16"/>
  <c r="H66" i="16"/>
  <c r="F17" i="16"/>
  <c r="F26" i="16"/>
  <c r="F50" i="16"/>
  <c r="F66" i="16"/>
  <c r="F82" i="16"/>
  <c r="F98" i="16"/>
  <c r="F114" i="16"/>
  <c r="H20" i="16"/>
  <c r="F15" i="16"/>
  <c r="F20" i="16"/>
  <c r="F28" i="16"/>
  <c r="F36" i="16"/>
  <c r="F44" i="16"/>
  <c r="F52" i="16"/>
  <c r="F60" i="16"/>
  <c r="F68" i="16"/>
  <c r="F76" i="16"/>
  <c r="F84" i="16"/>
  <c r="F92" i="16"/>
  <c r="F100" i="16"/>
  <c r="F108" i="16"/>
  <c r="F116" i="16"/>
  <c r="F125" i="16"/>
  <c r="H10" i="16"/>
  <c r="H22" i="16"/>
  <c r="H30" i="16"/>
  <c r="H38" i="16"/>
  <c r="H46" i="16"/>
  <c r="H54" i="16"/>
  <c r="H62" i="16"/>
  <c r="H70" i="16"/>
  <c r="H78" i="16"/>
  <c r="H86" i="16"/>
  <c r="H94" i="16"/>
  <c r="H102" i="16"/>
  <c r="H110" i="16"/>
  <c r="H118" i="16"/>
  <c r="F127" i="16"/>
  <c r="F131" i="16"/>
  <c r="L14" i="18"/>
  <c r="J295" i="18"/>
  <c r="J300" i="18" s="1"/>
  <c r="D138" i="17"/>
  <c r="E138" i="17" s="1"/>
  <c r="F138" i="17" s="1"/>
  <c r="D137" i="17"/>
  <c r="E137" i="17" s="1"/>
  <c r="F137" i="17" s="1"/>
  <c r="D136" i="17"/>
  <c r="E136" i="17" s="1"/>
  <c r="F136" i="17" s="1"/>
  <c r="D135" i="17"/>
  <c r="E135" i="17" s="1"/>
  <c r="F135" i="17" s="1"/>
  <c r="D134" i="17"/>
  <c r="E134" i="17" s="1"/>
  <c r="F134" i="17" s="1"/>
  <c r="D133" i="17"/>
  <c r="E133" i="17" s="1"/>
  <c r="F133" i="17" s="1"/>
  <c r="D132" i="17"/>
  <c r="E132" i="17" s="1"/>
  <c r="F132" i="17" s="1"/>
  <c r="D131" i="17"/>
  <c r="E131" i="17" s="1"/>
  <c r="F131" i="17" s="1"/>
  <c r="D130" i="17"/>
  <c r="E130" i="17" s="1"/>
  <c r="F130" i="17" s="1"/>
  <c r="D129" i="17"/>
  <c r="E129" i="17" s="1"/>
  <c r="F129" i="17" s="1"/>
  <c r="D128" i="17"/>
  <c r="E128" i="17" s="1"/>
  <c r="F128" i="17" s="1"/>
  <c r="D127" i="17"/>
  <c r="E127" i="17" s="1"/>
  <c r="F127" i="17" s="1"/>
  <c r="D126" i="17"/>
  <c r="E126" i="17" s="1"/>
  <c r="F126" i="17" s="1"/>
  <c r="D125" i="17"/>
  <c r="E125" i="17" s="1"/>
  <c r="F125" i="17" s="1"/>
  <c r="D124" i="17"/>
  <c r="E124" i="17" s="1"/>
  <c r="F124" i="17" s="1"/>
  <c r="D123" i="17"/>
  <c r="E123" i="17" s="1"/>
  <c r="F123" i="17" s="1"/>
  <c r="D122" i="17"/>
  <c r="E122" i="17" s="1"/>
  <c r="F122" i="17" s="1"/>
  <c r="D121" i="17"/>
  <c r="E121" i="17" s="1"/>
  <c r="F121" i="17" s="1"/>
  <c r="D120" i="17"/>
  <c r="E120" i="17" s="1"/>
  <c r="F120" i="17" s="1"/>
  <c r="D119" i="17"/>
  <c r="E119" i="17" s="1"/>
  <c r="F119" i="17" s="1"/>
  <c r="D118" i="17"/>
  <c r="E118" i="17" s="1"/>
  <c r="F118" i="17" s="1"/>
  <c r="D117" i="17"/>
  <c r="E117" i="17" s="1"/>
  <c r="F117" i="17" s="1"/>
  <c r="D116" i="17"/>
  <c r="E116" i="17" s="1"/>
  <c r="F116" i="17" s="1"/>
  <c r="D115" i="17"/>
  <c r="E115" i="17" s="1"/>
  <c r="F115" i="17" s="1"/>
  <c r="D114" i="17"/>
  <c r="E114" i="17" s="1"/>
  <c r="F114" i="17" s="1"/>
  <c r="D113" i="17"/>
  <c r="E113" i="17" s="1"/>
  <c r="F113" i="17" s="1"/>
  <c r="D112" i="17"/>
  <c r="E112" i="17" s="1"/>
  <c r="F112" i="17" s="1"/>
  <c r="D111" i="17"/>
  <c r="E111" i="17" s="1"/>
  <c r="F111" i="17" s="1"/>
  <c r="D110" i="17"/>
  <c r="E110" i="17" s="1"/>
  <c r="F110" i="17" s="1"/>
  <c r="D109" i="17"/>
  <c r="E109" i="17" s="1"/>
  <c r="F109" i="17" s="1"/>
  <c r="D108" i="17"/>
  <c r="E108" i="17" s="1"/>
  <c r="F108" i="17" s="1"/>
  <c r="D107" i="17"/>
  <c r="E107" i="17" s="1"/>
  <c r="F107" i="17" s="1"/>
  <c r="D106" i="17"/>
  <c r="E106" i="17" s="1"/>
  <c r="F106" i="17" s="1"/>
  <c r="D105" i="17"/>
  <c r="E105" i="17" s="1"/>
  <c r="F105" i="17" s="1"/>
  <c r="D104" i="17"/>
  <c r="E104" i="17" s="1"/>
  <c r="F104" i="17" s="1"/>
  <c r="D103" i="17"/>
  <c r="E103" i="17" s="1"/>
  <c r="F103" i="17" s="1"/>
  <c r="D102" i="17"/>
  <c r="E102" i="17" s="1"/>
  <c r="F102" i="17" s="1"/>
  <c r="D101" i="17"/>
  <c r="E101" i="17" s="1"/>
  <c r="F101" i="17" s="1"/>
  <c r="D100" i="17"/>
  <c r="E100" i="17" s="1"/>
  <c r="F100" i="17" s="1"/>
  <c r="D99" i="17"/>
  <c r="E99" i="17" s="1"/>
  <c r="F99" i="17" s="1"/>
  <c r="D98" i="17"/>
  <c r="E98" i="17" s="1"/>
  <c r="F98" i="17" s="1"/>
  <c r="D97" i="17"/>
  <c r="E97" i="17" s="1"/>
  <c r="F97" i="17" s="1"/>
  <c r="D96" i="17"/>
  <c r="E96" i="17" s="1"/>
  <c r="F96" i="17" s="1"/>
  <c r="D95" i="17"/>
  <c r="E95" i="17" s="1"/>
  <c r="F95" i="17" s="1"/>
  <c r="D94" i="17"/>
  <c r="E94" i="17" s="1"/>
  <c r="F94" i="17" s="1"/>
  <c r="D93" i="17"/>
  <c r="E93" i="17" s="1"/>
  <c r="F93" i="17" s="1"/>
  <c r="D92" i="17"/>
  <c r="E92" i="17" s="1"/>
  <c r="F92" i="17" s="1"/>
  <c r="D91" i="17"/>
  <c r="E91" i="17" s="1"/>
  <c r="F91" i="17" s="1"/>
  <c r="D90" i="17"/>
  <c r="E90" i="17" s="1"/>
  <c r="F90" i="17" s="1"/>
  <c r="D89" i="17"/>
  <c r="E89" i="17" s="1"/>
  <c r="F89" i="17" s="1"/>
  <c r="D88" i="17"/>
  <c r="E88" i="17" s="1"/>
  <c r="F88" i="17" s="1"/>
  <c r="D87" i="17"/>
  <c r="E87" i="17" s="1"/>
  <c r="F87" i="17" s="1"/>
  <c r="D86" i="17"/>
  <c r="E86" i="17" s="1"/>
  <c r="F86" i="17" s="1"/>
  <c r="D85" i="17"/>
  <c r="E85" i="17" s="1"/>
  <c r="F85" i="17" s="1"/>
  <c r="D84" i="17"/>
  <c r="E84" i="17" s="1"/>
  <c r="F84" i="17" s="1"/>
  <c r="D83" i="17"/>
  <c r="E83" i="17" s="1"/>
  <c r="F83" i="17" s="1"/>
  <c r="D82" i="17"/>
  <c r="E82" i="17" s="1"/>
  <c r="F82" i="17" s="1"/>
  <c r="D81" i="17"/>
  <c r="E81" i="17" s="1"/>
  <c r="F81" i="17" s="1"/>
  <c r="D80" i="17"/>
  <c r="E80" i="17" s="1"/>
  <c r="F80" i="17" s="1"/>
  <c r="D79" i="17"/>
  <c r="E79" i="17" s="1"/>
  <c r="F79" i="17" s="1"/>
  <c r="D78" i="17"/>
  <c r="E78" i="17" s="1"/>
  <c r="F78" i="17" s="1"/>
  <c r="D77" i="17"/>
  <c r="E77" i="17" s="1"/>
  <c r="F77" i="17" s="1"/>
  <c r="D76" i="17"/>
  <c r="E76" i="17" s="1"/>
  <c r="F76" i="17" s="1"/>
  <c r="D75" i="17"/>
  <c r="E75" i="17" s="1"/>
  <c r="F75" i="17" s="1"/>
  <c r="D74" i="17"/>
  <c r="E74" i="17" s="1"/>
  <c r="F74" i="17" s="1"/>
  <c r="D73" i="17"/>
  <c r="E73" i="17" s="1"/>
  <c r="F73" i="17" s="1"/>
  <c r="D72" i="17"/>
  <c r="E72" i="17" s="1"/>
  <c r="F72" i="17" s="1"/>
  <c r="D71" i="17"/>
  <c r="E71" i="17" s="1"/>
  <c r="F71" i="17" s="1"/>
  <c r="D70" i="17"/>
  <c r="E70" i="17" s="1"/>
  <c r="F70" i="17" s="1"/>
  <c r="D69" i="17"/>
  <c r="E69" i="17" s="1"/>
  <c r="F69" i="17" s="1"/>
  <c r="D68" i="17"/>
  <c r="E68" i="17" s="1"/>
  <c r="F68" i="17" s="1"/>
  <c r="D67" i="17"/>
  <c r="E67" i="17" s="1"/>
  <c r="F67" i="17" s="1"/>
  <c r="D66" i="17"/>
  <c r="E66" i="17" s="1"/>
  <c r="F66" i="17" s="1"/>
  <c r="D65" i="17"/>
  <c r="E65" i="17" s="1"/>
  <c r="F65" i="17" s="1"/>
  <c r="D64" i="17"/>
  <c r="E64" i="17" s="1"/>
  <c r="F64" i="17" s="1"/>
  <c r="D63" i="17"/>
  <c r="E63" i="17" s="1"/>
  <c r="F63" i="17" s="1"/>
  <c r="D62" i="17"/>
  <c r="E62" i="17" s="1"/>
  <c r="F62" i="17" s="1"/>
  <c r="D61" i="17"/>
  <c r="E61" i="17" s="1"/>
  <c r="F61" i="17" s="1"/>
  <c r="D60" i="17"/>
  <c r="E60" i="17" s="1"/>
  <c r="F60" i="17" s="1"/>
  <c r="D59" i="17"/>
  <c r="E59" i="17" s="1"/>
  <c r="F59" i="17" s="1"/>
  <c r="D58" i="17"/>
  <c r="E58" i="17" s="1"/>
  <c r="F58" i="17" s="1"/>
  <c r="D57" i="17"/>
  <c r="E57" i="17" s="1"/>
  <c r="F57" i="17" s="1"/>
  <c r="D56" i="17"/>
  <c r="E56" i="17" s="1"/>
  <c r="F56" i="17" s="1"/>
  <c r="D55" i="17"/>
  <c r="E55" i="17" s="1"/>
  <c r="F55" i="17" s="1"/>
  <c r="D54" i="17"/>
  <c r="E54" i="17" s="1"/>
  <c r="F54" i="17" s="1"/>
  <c r="D53" i="17"/>
  <c r="E53" i="17" s="1"/>
  <c r="F53" i="17" s="1"/>
  <c r="D52" i="17"/>
  <c r="E52" i="17" s="1"/>
  <c r="F52" i="17" s="1"/>
  <c r="D51" i="17"/>
  <c r="E51" i="17" s="1"/>
  <c r="F51" i="17" s="1"/>
  <c r="D50" i="17"/>
  <c r="E50" i="17" s="1"/>
  <c r="F50" i="17" s="1"/>
  <c r="D49" i="17"/>
  <c r="E49" i="17" s="1"/>
  <c r="F49" i="17" s="1"/>
  <c r="D48" i="17"/>
  <c r="E48" i="17" s="1"/>
  <c r="F48" i="17" s="1"/>
  <c r="D47" i="17"/>
  <c r="E47" i="17" s="1"/>
  <c r="F47" i="17" s="1"/>
  <c r="D46" i="17"/>
  <c r="E46" i="17" s="1"/>
  <c r="F46" i="17" s="1"/>
  <c r="D45" i="17"/>
  <c r="E45" i="17" s="1"/>
  <c r="F45" i="17" s="1"/>
  <c r="D44" i="17"/>
  <c r="E44" i="17" s="1"/>
  <c r="F44" i="17" s="1"/>
  <c r="D43" i="17"/>
  <c r="E43" i="17" s="1"/>
  <c r="F43" i="17" s="1"/>
  <c r="D42" i="17"/>
  <c r="E42" i="17" s="1"/>
  <c r="F42" i="17" s="1"/>
  <c r="D41" i="17"/>
  <c r="E41" i="17" s="1"/>
  <c r="F41" i="17" s="1"/>
  <c r="D40" i="17"/>
  <c r="E40" i="17" s="1"/>
  <c r="F40" i="17" s="1"/>
  <c r="D39" i="17"/>
  <c r="E39" i="17" s="1"/>
  <c r="F39" i="17" s="1"/>
  <c r="D38" i="17"/>
  <c r="E38" i="17" s="1"/>
  <c r="F38" i="17" s="1"/>
  <c r="D37" i="17"/>
  <c r="E37" i="17" s="1"/>
  <c r="F37" i="17" s="1"/>
  <c r="D36" i="17"/>
  <c r="E36" i="17" s="1"/>
  <c r="F36" i="17" s="1"/>
  <c r="D35" i="17"/>
  <c r="E35" i="17" s="1"/>
  <c r="F35" i="17" s="1"/>
  <c r="D34" i="17"/>
  <c r="E34" i="17" s="1"/>
  <c r="F34" i="17" s="1"/>
  <c r="D33" i="17"/>
  <c r="E33" i="17" s="1"/>
  <c r="F33" i="17" s="1"/>
  <c r="D32" i="17"/>
  <c r="E32" i="17" s="1"/>
  <c r="F32" i="17" s="1"/>
  <c r="D31" i="17"/>
  <c r="E31" i="17" s="1"/>
  <c r="F31" i="17" s="1"/>
  <c r="D30" i="17"/>
  <c r="E30" i="17" s="1"/>
  <c r="F30" i="17" s="1"/>
  <c r="D29" i="17"/>
  <c r="E29" i="17" s="1"/>
  <c r="F29" i="17" s="1"/>
  <c r="D28" i="17"/>
  <c r="E28" i="17" s="1"/>
  <c r="F28" i="17" s="1"/>
  <c r="D27" i="17"/>
  <c r="E27" i="17" s="1"/>
  <c r="F27" i="17" s="1"/>
  <c r="D26" i="17"/>
  <c r="E26" i="17" s="1"/>
  <c r="F26" i="17" s="1"/>
  <c r="D25" i="17"/>
  <c r="E25" i="17" s="1"/>
  <c r="F25" i="17" s="1"/>
  <c r="D24" i="17"/>
  <c r="E24" i="17" s="1"/>
  <c r="F24" i="17" s="1"/>
  <c r="D23" i="17"/>
  <c r="E23" i="17" s="1"/>
  <c r="F23" i="17" s="1"/>
  <c r="D22" i="17"/>
  <c r="E22" i="17" s="1"/>
  <c r="D21" i="17"/>
  <c r="E21" i="17" s="1"/>
  <c r="F21" i="17" s="1"/>
  <c r="D20" i="17"/>
  <c r="E20" i="17" s="1"/>
  <c r="F20" i="17" s="1"/>
  <c r="D19" i="17"/>
  <c r="E19" i="17" s="1"/>
  <c r="F19" i="17" s="1"/>
  <c r="D18" i="17"/>
  <c r="E18" i="17" s="1"/>
  <c r="F18" i="17" s="1"/>
  <c r="D17" i="17"/>
  <c r="E17" i="17" s="1"/>
  <c r="F17" i="17" s="1"/>
  <c r="D16" i="17"/>
  <c r="E16" i="17" s="1"/>
  <c r="F16" i="17" s="1"/>
  <c r="D15" i="17"/>
  <c r="E15" i="17" s="1"/>
  <c r="I139" i="16" l="1"/>
  <c r="K295" i="18"/>
  <c r="J298" i="18" s="1"/>
  <c r="J299" i="18"/>
  <c r="L295" i="18"/>
  <c r="F22" i="17"/>
  <c r="I138" i="17"/>
  <c r="I130" i="17"/>
  <c r="I122" i="17"/>
  <c r="I114" i="17"/>
  <c r="I106" i="17"/>
  <c r="I98" i="17"/>
  <c r="I90" i="17"/>
  <c r="I82" i="17"/>
  <c r="I74" i="17"/>
  <c r="I66" i="17"/>
  <c r="I58" i="17"/>
  <c r="I50" i="17"/>
  <c r="I42" i="17"/>
  <c r="I34" i="17"/>
  <c r="I26" i="17"/>
  <c r="I111" i="17"/>
  <c r="I137" i="17"/>
  <c r="I129" i="17"/>
  <c r="I121" i="17"/>
  <c r="I113" i="17"/>
  <c r="I105" i="17"/>
  <c r="I97" i="17"/>
  <c r="I89" i="17"/>
  <c r="I81" i="17"/>
  <c r="I73" i="17"/>
  <c r="I65" i="17"/>
  <c r="I57" i="17"/>
  <c r="I49" i="17"/>
  <c r="I41" i="17"/>
  <c r="I33" i="17"/>
  <c r="I25" i="17"/>
  <c r="I119" i="17"/>
  <c r="I103" i="17"/>
  <c r="I87" i="17"/>
  <c r="I63" i="17"/>
  <c r="I39" i="17"/>
  <c r="I23" i="17"/>
  <c r="I136" i="17"/>
  <c r="I128" i="17"/>
  <c r="I120" i="17"/>
  <c r="I112" i="17"/>
  <c r="I104" i="17"/>
  <c r="I96" i="17"/>
  <c r="I88" i="17"/>
  <c r="I80" i="17"/>
  <c r="I72" i="17"/>
  <c r="I64" i="17"/>
  <c r="I56" i="17"/>
  <c r="I48" i="17"/>
  <c r="I40" i="17"/>
  <c r="I32" i="17"/>
  <c r="I24" i="17"/>
  <c r="I127" i="17"/>
  <c r="I95" i="17"/>
  <c r="I79" i="17"/>
  <c r="I71" i="17"/>
  <c r="I47" i="17"/>
  <c r="I31" i="17"/>
  <c r="I135" i="17"/>
  <c r="I55" i="17"/>
  <c r="I134" i="17"/>
  <c r="I126" i="17"/>
  <c r="I118" i="17"/>
  <c r="I110" i="17"/>
  <c r="I102" i="17"/>
  <c r="I94" i="17"/>
  <c r="I86" i="17"/>
  <c r="I78" i="17"/>
  <c r="I70" i="17"/>
  <c r="I62" i="17"/>
  <c r="I54" i="17"/>
  <c r="I46" i="17"/>
  <c r="I38" i="17"/>
  <c r="I30" i="17"/>
  <c r="I22" i="17"/>
  <c r="I133" i="17"/>
  <c r="I125" i="17"/>
  <c r="I117" i="17"/>
  <c r="I109" i="17"/>
  <c r="I101" i="17"/>
  <c r="I93" i="17"/>
  <c r="I85" i="17"/>
  <c r="I77" i="17"/>
  <c r="I69" i="17"/>
  <c r="I61" i="17"/>
  <c r="I53" i="17"/>
  <c r="I45" i="17"/>
  <c r="I37" i="17"/>
  <c r="I29" i="17"/>
  <c r="I132" i="17"/>
  <c r="I124" i="17"/>
  <c r="I116" i="17"/>
  <c r="I108" i="17"/>
  <c r="I100" i="17"/>
  <c r="I92" i="17"/>
  <c r="I84" i="17"/>
  <c r="I76" i="17"/>
  <c r="I68" i="17"/>
  <c r="I60" i="17"/>
  <c r="I52" i="17"/>
  <c r="I44" i="17"/>
  <c r="I36" i="17"/>
  <c r="I28" i="17"/>
  <c r="I131" i="17"/>
  <c r="I123" i="17"/>
  <c r="I115" i="17"/>
  <c r="I107" i="17"/>
  <c r="I99" i="17"/>
  <c r="I91" i="17"/>
  <c r="I83" i="17"/>
  <c r="I75" i="17"/>
  <c r="I67" i="17"/>
  <c r="I59" i="17"/>
  <c r="I51" i="17"/>
  <c r="I43" i="17"/>
  <c r="I35" i="17"/>
  <c r="I27" i="17"/>
  <c r="F15" i="17"/>
  <c r="G134" i="17"/>
  <c r="G126" i="17"/>
  <c r="G118" i="17"/>
  <c r="G110" i="17"/>
  <c r="G102" i="17"/>
  <c r="G94" i="17"/>
  <c r="G86" i="17"/>
  <c r="G78" i="17"/>
  <c r="G70" i="17"/>
  <c r="G62" i="17"/>
  <c r="G54" i="17"/>
  <c r="G46" i="17"/>
  <c r="G38" i="17"/>
  <c r="G30" i="17"/>
  <c r="G21" i="17"/>
  <c r="G133" i="17"/>
  <c r="G125" i="17"/>
  <c r="G117" i="17"/>
  <c r="G109" i="17"/>
  <c r="G101" i="17"/>
  <c r="G93" i="17"/>
  <c r="G85" i="17"/>
  <c r="G77" i="17"/>
  <c r="G69" i="17"/>
  <c r="G61" i="17"/>
  <c r="G53" i="17"/>
  <c r="G45" i="17"/>
  <c r="G37" i="17"/>
  <c r="G29" i="17"/>
  <c r="G22" i="17"/>
  <c r="G123" i="17"/>
  <c r="G107" i="17"/>
  <c r="G83" i="17"/>
  <c r="G67" i="17"/>
  <c r="G51" i="17"/>
  <c r="G27" i="17"/>
  <c r="G97" i="17"/>
  <c r="G132" i="17"/>
  <c r="G124" i="17"/>
  <c r="G116" i="17"/>
  <c r="G108" i="17"/>
  <c r="G100" i="17"/>
  <c r="G92" i="17"/>
  <c r="G84" i="17"/>
  <c r="G76" i="17"/>
  <c r="G68" i="17"/>
  <c r="G60" i="17"/>
  <c r="G52" i="17"/>
  <c r="G44" i="17"/>
  <c r="G36" i="17"/>
  <c r="G28" i="17"/>
  <c r="G23" i="17"/>
  <c r="G131" i="17"/>
  <c r="G115" i="17"/>
  <c r="G99" i="17"/>
  <c r="G75" i="17"/>
  <c r="G59" i="17"/>
  <c r="G43" i="17"/>
  <c r="G24" i="17"/>
  <c r="G105" i="17"/>
  <c r="G91" i="17"/>
  <c r="G35" i="17"/>
  <c r="G81" i="17"/>
  <c r="G138" i="17"/>
  <c r="G130" i="17"/>
  <c r="G122" i="17"/>
  <c r="G114" i="17"/>
  <c r="G106" i="17"/>
  <c r="G98" i="17"/>
  <c r="G90" i="17"/>
  <c r="G82" i="17"/>
  <c r="G74" i="17"/>
  <c r="G66" i="17"/>
  <c r="G58" i="17"/>
  <c r="G50" i="17"/>
  <c r="G42" i="17"/>
  <c r="G34" i="17"/>
  <c r="G17" i="17"/>
  <c r="G25" i="17"/>
  <c r="G57" i="17"/>
  <c r="G137" i="17"/>
  <c r="G129" i="17"/>
  <c r="G121" i="17"/>
  <c r="G113" i="17"/>
  <c r="G89" i="17"/>
  <c r="G73" i="17"/>
  <c r="G65" i="17"/>
  <c r="G49" i="17"/>
  <c r="G41" i="17"/>
  <c r="G33" i="17"/>
  <c r="G18" i="17"/>
  <c r="G26" i="17"/>
  <c r="G136" i="17"/>
  <c r="G128" i="17"/>
  <c r="G120" i="17"/>
  <c r="G112" i="17"/>
  <c r="G104" i="17"/>
  <c r="G96" i="17"/>
  <c r="G88" i="17"/>
  <c r="G80" i="17"/>
  <c r="G72" i="17"/>
  <c r="G64" i="17"/>
  <c r="G56" i="17"/>
  <c r="G48" i="17"/>
  <c r="G40" i="17"/>
  <c r="G32" i="17"/>
  <c r="G19" i="17"/>
  <c r="G16" i="17"/>
  <c r="G135" i="17"/>
  <c r="G127" i="17"/>
  <c r="G119" i="17"/>
  <c r="G111" i="17"/>
  <c r="G103" i="17"/>
  <c r="G95" i="17"/>
  <c r="G87" i="17"/>
  <c r="G79" i="17"/>
  <c r="G71" i="17"/>
  <c r="G63" i="17"/>
  <c r="G55" i="17"/>
  <c r="G47" i="17"/>
  <c r="G39" i="17"/>
  <c r="G31" i="17"/>
  <c r="G20" i="17"/>
  <c r="G15" i="17"/>
  <c r="C77" i="16"/>
  <c r="C76" i="16"/>
  <c r="C75" i="16"/>
  <c r="C74" i="16"/>
  <c r="C72" i="16"/>
  <c r="C71" i="16"/>
  <c r="C70" i="16"/>
  <c r="C69" i="16"/>
  <c r="C67" i="16"/>
  <c r="C66" i="16"/>
  <c r="C65" i="16"/>
  <c r="C64" i="16"/>
  <c r="C62" i="16"/>
  <c r="C61" i="16"/>
  <c r="C60" i="16"/>
  <c r="C59" i="16"/>
  <c r="C57" i="16"/>
  <c r="C56" i="16"/>
  <c r="C55" i="16"/>
  <c r="C54" i="16"/>
  <c r="C52" i="16"/>
  <c r="C51" i="16"/>
  <c r="C50" i="16"/>
  <c r="C49" i="16"/>
  <c r="C47" i="16"/>
  <c r="C46" i="16"/>
  <c r="C45" i="16"/>
  <c r="C44" i="16"/>
  <c r="C42" i="16"/>
  <c r="C41" i="16"/>
  <c r="C40" i="16"/>
  <c r="C39" i="16"/>
  <c r="C37" i="16"/>
  <c r="C36" i="16"/>
  <c r="C35" i="16"/>
  <c r="C34" i="16"/>
  <c r="C32" i="16"/>
  <c r="C31" i="16"/>
  <c r="C30" i="16"/>
  <c r="C29" i="16"/>
  <c r="G9" i="15"/>
  <c r="G10" i="15"/>
  <c r="G11" i="15"/>
  <c r="G12" i="15"/>
  <c r="G13" i="15"/>
  <c r="G14" i="15"/>
  <c r="G15" i="15"/>
  <c r="G16" i="15"/>
  <c r="G17" i="15"/>
  <c r="G18" i="15"/>
  <c r="G19" i="15"/>
  <c r="H19" i="15" s="1"/>
  <c r="G20" i="15"/>
  <c r="H20" i="15" s="1"/>
  <c r="G21" i="15"/>
  <c r="H21" i="15" s="1"/>
  <c r="G22" i="15"/>
  <c r="H22" i="15" s="1"/>
  <c r="G23" i="15"/>
  <c r="H23" i="15" s="1"/>
  <c r="G24" i="15"/>
  <c r="H24" i="15" s="1"/>
  <c r="G25" i="15"/>
  <c r="H25" i="15" s="1"/>
  <c r="G26" i="15"/>
  <c r="H26" i="15" s="1"/>
  <c r="G27" i="15"/>
  <c r="H27" i="15" s="1"/>
  <c r="G28" i="15"/>
  <c r="H28" i="15"/>
  <c r="G29" i="15"/>
  <c r="H29" i="15" s="1"/>
  <c r="G30" i="15"/>
  <c r="H30" i="15" s="1"/>
  <c r="G31" i="15"/>
  <c r="H31" i="15" s="1"/>
  <c r="G32" i="15"/>
  <c r="H32" i="15"/>
  <c r="G33" i="15"/>
  <c r="H33" i="15" s="1"/>
  <c r="G34" i="15"/>
  <c r="H34" i="15" s="1"/>
  <c r="D136" i="7"/>
  <c r="D135" i="7"/>
  <c r="D134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2" i="7"/>
  <c r="D60" i="7"/>
  <c r="D54" i="7"/>
  <c r="D52" i="7"/>
  <c r="D46" i="7"/>
  <c r="D44" i="7"/>
  <c r="D38" i="7"/>
  <c r="D36" i="7"/>
  <c r="D30" i="7"/>
  <c r="D28" i="7"/>
  <c r="D22" i="7"/>
  <c r="D20" i="7"/>
  <c r="D14" i="7"/>
  <c r="C137" i="7"/>
  <c r="D137" i="7" s="1"/>
  <c r="C136" i="7"/>
  <c r="C135" i="7"/>
  <c r="C134" i="7"/>
  <c r="C133" i="7"/>
  <c r="D133" i="7" s="1"/>
  <c r="C64" i="7"/>
  <c r="D64" i="7" s="1"/>
  <c r="C63" i="7"/>
  <c r="D63" i="7" s="1"/>
  <c r="C62" i="7"/>
  <c r="C61" i="7"/>
  <c r="D61" i="7" s="1"/>
  <c r="C60" i="7"/>
  <c r="C59" i="7"/>
  <c r="D59" i="7" s="1"/>
  <c r="C58" i="7"/>
  <c r="D58" i="7" s="1"/>
  <c r="C57" i="7"/>
  <c r="D57" i="7" s="1"/>
  <c r="C56" i="7"/>
  <c r="D56" i="7" s="1"/>
  <c r="C55" i="7"/>
  <c r="D55" i="7" s="1"/>
  <c r="C54" i="7"/>
  <c r="C53" i="7"/>
  <c r="D53" i="7" s="1"/>
  <c r="C52" i="7"/>
  <c r="C51" i="7"/>
  <c r="D51" i="7" s="1"/>
  <c r="C50" i="7"/>
  <c r="D50" i="7" s="1"/>
  <c r="C49" i="7"/>
  <c r="D49" i="7" s="1"/>
  <c r="C48" i="7"/>
  <c r="D48" i="7" s="1"/>
  <c r="C47" i="7"/>
  <c r="D47" i="7" s="1"/>
  <c r="C46" i="7"/>
  <c r="C45" i="7"/>
  <c r="D45" i="7" s="1"/>
  <c r="C44" i="7"/>
  <c r="C43" i="7"/>
  <c r="D43" i="7" s="1"/>
  <c r="C42" i="7"/>
  <c r="D42" i="7" s="1"/>
  <c r="C41" i="7"/>
  <c r="D41" i="7" s="1"/>
  <c r="C40" i="7"/>
  <c r="D40" i="7" s="1"/>
  <c r="C39" i="7"/>
  <c r="D39" i="7" s="1"/>
  <c r="C38" i="7"/>
  <c r="C37" i="7"/>
  <c r="D37" i="7" s="1"/>
  <c r="C36" i="7"/>
  <c r="C35" i="7"/>
  <c r="D35" i="7" s="1"/>
  <c r="C34" i="7"/>
  <c r="D34" i="7" s="1"/>
  <c r="C33" i="7"/>
  <c r="D33" i="7" s="1"/>
  <c r="C32" i="7"/>
  <c r="D32" i="7" s="1"/>
  <c r="C31" i="7"/>
  <c r="D31" i="7" s="1"/>
  <c r="C30" i="7"/>
  <c r="C29" i="7"/>
  <c r="D29" i="7" s="1"/>
  <c r="C28" i="7"/>
  <c r="C27" i="7"/>
  <c r="D27" i="7" s="1"/>
  <c r="C26" i="7"/>
  <c r="D26" i="7" s="1"/>
  <c r="C25" i="7"/>
  <c r="D25" i="7" s="1"/>
  <c r="C24" i="7"/>
  <c r="D24" i="7" s="1"/>
  <c r="C23" i="7"/>
  <c r="D23" i="7" s="1"/>
  <c r="C22" i="7"/>
  <c r="C21" i="7"/>
  <c r="D21" i="7" s="1"/>
  <c r="C20" i="7"/>
  <c r="C19" i="7"/>
  <c r="D19" i="7" s="1"/>
  <c r="C18" i="7"/>
  <c r="D18" i="7" s="1"/>
  <c r="C17" i="7"/>
  <c r="D17" i="7" s="1"/>
  <c r="C16" i="7"/>
  <c r="D16" i="7" s="1"/>
  <c r="C15" i="7"/>
  <c r="D15" i="7" s="1"/>
  <c r="C14" i="7"/>
  <c r="C13" i="7"/>
  <c r="D13" i="7" s="1"/>
  <c r="D5" i="12"/>
  <c r="I5" i="12" s="1"/>
  <c r="D6" i="12"/>
  <c r="E6" i="12" s="1"/>
  <c r="D7" i="12"/>
  <c r="I7" i="12" s="1"/>
  <c r="D8" i="12"/>
  <c r="I8" i="12" s="1"/>
  <c r="D9" i="12"/>
  <c r="I9" i="12" s="1"/>
  <c r="D10" i="12"/>
  <c r="I10" i="12" s="1"/>
  <c r="D11" i="12"/>
  <c r="I11" i="12" s="1"/>
  <c r="D12" i="12"/>
  <c r="I12" i="12" s="1"/>
  <c r="D13" i="12"/>
  <c r="I13" i="12" s="1"/>
  <c r="D14" i="12"/>
  <c r="I14" i="12" s="1"/>
  <c r="D15" i="12"/>
  <c r="I15" i="12" s="1"/>
  <c r="D16" i="12"/>
  <c r="I16" i="12" s="1"/>
  <c r="D17" i="12"/>
  <c r="I17" i="12" s="1"/>
  <c r="D18" i="12"/>
  <c r="I18" i="12"/>
  <c r="D19" i="12"/>
  <c r="I19" i="12" s="1"/>
  <c r="D20" i="12"/>
  <c r="I20" i="12" s="1"/>
  <c r="D21" i="12"/>
  <c r="I21" i="12" s="1"/>
  <c r="D22" i="12"/>
  <c r="I22" i="12" s="1"/>
  <c r="D23" i="12"/>
  <c r="I23" i="12" s="1"/>
  <c r="D24" i="12"/>
  <c r="I24" i="12" s="1"/>
  <c r="D25" i="12"/>
  <c r="I25" i="12" s="1"/>
  <c r="D26" i="12"/>
  <c r="I26" i="12"/>
  <c r="D27" i="12"/>
  <c r="I27" i="12" s="1"/>
  <c r="D28" i="12"/>
  <c r="I28" i="12" s="1"/>
  <c r="D29" i="12"/>
  <c r="I29" i="12" s="1"/>
  <c r="D30" i="12"/>
  <c r="I30" i="12" s="1"/>
  <c r="D31" i="12"/>
  <c r="D32" i="12"/>
  <c r="I32" i="12" s="1"/>
  <c r="D33" i="12"/>
  <c r="I33" i="12" s="1"/>
  <c r="D34" i="12"/>
  <c r="I34" i="12" s="1"/>
  <c r="D35" i="12"/>
  <c r="I35" i="12" s="1"/>
  <c r="D36" i="12"/>
  <c r="I36" i="12" s="1"/>
  <c r="D37" i="12"/>
  <c r="I37" i="12"/>
  <c r="D38" i="12"/>
  <c r="I38" i="12" s="1"/>
  <c r="D39" i="12"/>
  <c r="I39" i="12" s="1"/>
  <c r="D40" i="12"/>
  <c r="I40" i="12" s="1"/>
  <c r="D41" i="12"/>
  <c r="I41" i="12" s="1"/>
  <c r="D42" i="12"/>
  <c r="I42" i="12" s="1"/>
  <c r="D43" i="12"/>
  <c r="I43" i="12" s="1"/>
  <c r="D44" i="12"/>
  <c r="I44" i="12" s="1"/>
  <c r="D45" i="12"/>
  <c r="I45" i="12" s="1"/>
  <c r="D46" i="12"/>
  <c r="I46" i="12" s="1"/>
  <c r="D47" i="12"/>
  <c r="I47" i="12" s="1"/>
  <c r="D48" i="12"/>
  <c r="I48" i="12" s="1"/>
  <c r="D49" i="12"/>
  <c r="I49" i="12" s="1"/>
  <c r="D50" i="12"/>
  <c r="I50" i="12" s="1"/>
  <c r="D51" i="12"/>
  <c r="I51" i="12" s="1"/>
  <c r="D52" i="12"/>
  <c r="I52" i="12" s="1"/>
  <c r="D53" i="12"/>
  <c r="I53" i="12" s="1"/>
  <c r="D54" i="12"/>
  <c r="I54" i="12" s="1"/>
  <c r="D55" i="12"/>
  <c r="I55" i="12" s="1"/>
  <c r="D56" i="12"/>
  <c r="I56" i="12" s="1"/>
  <c r="D57" i="12"/>
  <c r="I57" i="12" s="1"/>
  <c r="D58" i="12"/>
  <c r="I58" i="12" s="1"/>
  <c r="D59" i="12"/>
  <c r="I59" i="12" s="1"/>
  <c r="D60" i="12"/>
  <c r="I60" i="12" s="1"/>
  <c r="D61" i="12"/>
  <c r="I61" i="12" s="1"/>
  <c r="D62" i="12"/>
  <c r="I62" i="12" s="1"/>
  <c r="D63" i="12"/>
  <c r="I63" i="12" s="1"/>
  <c r="D64" i="12"/>
  <c r="I64" i="12" s="1"/>
  <c r="D65" i="12"/>
  <c r="I65" i="12" s="1"/>
  <c r="D66" i="12"/>
  <c r="I66" i="12" s="1"/>
  <c r="D67" i="12"/>
  <c r="I67" i="12" s="1"/>
  <c r="D68" i="12"/>
  <c r="I68" i="12" s="1"/>
  <c r="D69" i="12"/>
  <c r="I69" i="12" s="1"/>
  <c r="D70" i="12"/>
  <c r="I70" i="12" s="1"/>
  <c r="D71" i="12"/>
  <c r="I71" i="12" s="1"/>
  <c r="D72" i="12"/>
  <c r="I72" i="12" s="1"/>
  <c r="D73" i="12"/>
  <c r="I73" i="12" s="1"/>
  <c r="D74" i="12"/>
  <c r="I74" i="12" s="1"/>
  <c r="D75" i="12"/>
  <c r="I75" i="12" s="1"/>
  <c r="D76" i="12"/>
  <c r="I76" i="12" s="1"/>
  <c r="D77" i="12"/>
  <c r="I77" i="12" s="1"/>
  <c r="D78" i="12"/>
  <c r="I78" i="12" s="1"/>
  <c r="D79" i="12"/>
  <c r="I79" i="12" s="1"/>
  <c r="D80" i="12"/>
  <c r="I80" i="12" s="1"/>
  <c r="D81" i="12"/>
  <c r="I81" i="12" s="1"/>
  <c r="D82" i="12"/>
  <c r="I82" i="12" s="1"/>
  <c r="D83" i="12"/>
  <c r="I83" i="12" s="1"/>
  <c r="D84" i="12"/>
  <c r="I84" i="12" s="1"/>
  <c r="D85" i="12"/>
  <c r="I85" i="12" s="1"/>
  <c r="D86" i="12"/>
  <c r="I86" i="12" s="1"/>
  <c r="D87" i="12"/>
  <c r="I87" i="12" s="1"/>
  <c r="D88" i="12"/>
  <c r="I88" i="12" s="1"/>
  <c r="D89" i="12"/>
  <c r="I89" i="12" s="1"/>
  <c r="D90" i="12"/>
  <c r="I90" i="12" s="1"/>
  <c r="D91" i="12"/>
  <c r="I91" i="12" s="1"/>
  <c r="D92" i="12"/>
  <c r="I92" i="12" s="1"/>
  <c r="D93" i="12"/>
  <c r="I93" i="12" s="1"/>
  <c r="D94" i="12"/>
  <c r="I94" i="12" s="1"/>
  <c r="D95" i="12"/>
  <c r="I95" i="12" s="1"/>
  <c r="D96" i="12"/>
  <c r="I96" i="12" s="1"/>
  <c r="D97" i="12"/>
  <c r="I97" i="12" s="1"/>
  <c r="D98" i="12"/>
  <c r="I98" i="12" s="1"/>
  <c r="D99" i="12"/>
  <c r="I99" i="12" s="1"/>
  <c r="D100" i="12"/>
  <c r="I100" i="12" s="1"/>
  <c r="D101" i="12"/>
  <c r="I101" i="12" s="1"/>
  <c r="D102" i="12"/>
  <c r="I102" i="12" s="1"/>
  <c r="D103" i="12"/>
  <c r="I103" i="12" s="1"/>
  <c r="D104" i="12"/>
  <c r="I104" i="12" s="1"/>
  <c r="D105" i="12"/>
  <c r="I105" i="12" s="1"/>
  <c r="D106" i="12"/>
  <c r="I106" i="12" s="1"/>
  <c r="D107" i="12"/>
  <c r="I107" i="12" s="1"/>
  <c r="D108" i="12"/>
  <c r="I108" i="12" s="1"/>
  <c r="D109" i="12"/>
  <c r="I109" i="12" s="1"/>
  <c r="D110" i="12"/>
  <c r="I110" i="12" s="1"/>
  <c r="D111" i="12"/>
  <c r="I111" i="12" s="1"/>
  <c r="D112" i="12"/>
  <c r="I112" i="12" s="1"/>
  <c r="D113" i="12"/>
  <c r="I113" i="12" s="1"/>
  <c r="D114" i="12"/>
  <c r="I114" i="12" s="1"/>
  <c r="D115" i="12"/>
  <c r="I115" i="12" s="1"/>
  <c r="D116" i="12"/>
  <c r="I116" i="12" s="1"/>
  <c r="D117" i="12"/>
  <c r="I117" i="12" s="1"/>
  <c r="D118" i="12"/>
  <c r="I118" i="12" s="1"/>
  <c r="D119" i="12"/>
  <c r="I119" i="12" s="1"/>
  <c r="D120" i="12"/>
  <c r="I120" i="12" s="1"/>
  <c r="D121" i="12"/>
  <c r="I121" i="12" s="1"/>
  <c r="D122" i="12"/>
  <c r="I122" i="12" s="1"/>
  <c r="D123" i="12"/>
  <c r="D124" i="12"/>
  <c r="I124" i="12" s="1"/>
  <c r="D125" i="12"/>
  <c r="I125" i="12" s="1"/>
  <c r="D126" i="12"/>
  <c r="I126" i="12" s="1"/>
  <c r="D127" i="12"/>
  <c r="I127" i="12" s="1"/>
  <c r="D128" i="12"/>
  <c r="I128" i="12" s="1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W10" i="13"/>
  <c r="F5" i="12"/>
  <c r="F6" i="12"/>
  <c r="J6" i="12" s="1"/>
  <c r="F7" i="12"/>
  <c r="J7" i="12" s="1"/>
  <c r="F9" i="12"/>
  <c r="J9" i="12" s="1"/>
  <c r="F10" i="12"/>
  <c r="J10" i="12" s="1"/>
  <c r="F11" i="12"/>
  <c r="J11" i="12" s="1"/>
  <c r="F12" i="12"/>
  <c r="J12" i="12" s="1"/>
  <c r="F13" i="12"/>
  <c r="J13" i="12" s="1"/>
  <c r="F14" i="12"/>
  <c r="J14" i="12" s="1"/>
  <c r="F15" i="12"/>
  <c r="J15" i="12" s="1"/>
  <c r="F16" i="12"/>
  <c r="J16" i="12" s="1"/>
  <c r="F17" i="12"/>
  <c r="J17" i="12" s="1"/>
  <c r="F18" i="12"/>
  <c r="J18" i="12" s="1"/>
  <c r="F19" i="12"/>
  <c r="J19" i="12" s="1"/>
  <c r="F20" i="12"/>
  <c r="J20" i="12" s="1"/>
  <c r="F21" i="12"/>
  <c r="J21" i="12" s="1"/>
  <c r="F22" i="12"/>
  <c r="J22" i="12" s="1"/>
  <c r="F23" i="12"/>
  <c r="J23" i="12" s="1"/>
  <c r="F24" i="12"/>
  <c r="J24" i="12" s="1"/>
  <c r="F25" i="12"/>
  <c r="J25" i="12" s="1"/>
  <c r="F26" i="12"/>
  <c r="J26" i="12" s="1"/>
  <c r="F27" i="12"/>
  <c r="J27" i="12" s="1"/>
  <c r="F28" i="12"/>
  <c r="J28" i="12" s="1"/>
  <c r="F29" i="12"/>
  <c r="J29" i="12" s="1"/>
  <c r="F30" i="12"/>
  <c r="J30" i="12" s="1"/>
  <c r="F31" i="12"/>
  <c r="J31" i="12" s="1"/>
  <c r="F32" i="12"/>
  <c r="J32" i="12" s="1"/>
  <c r="F33" i="12"/>
  <c r="J33" i="12" s="1"/>
  <c r="F34" i="12"/>
  <c r="J34" i="12" s="1"/>
  <c r="F35" i="12"/>
  <c r="J35" i="12" s="1"/>
  <c r="F36" i="12"/>
  <c r="J36" i="12" s="1"/>
  <c r="F37" i="12"/>
  <c r="J37" i="12" s="1"/>
  <c r="F38" i="12"/>
  <c r="J38" i="12" s="1"/>
  <c r="F39" i="12"/>
  <c r="J39" i="12" s="1"/>
  <c r="F40" i="12"/>
  <c r="J40" i="12" s="1"/>
  <c r="F41" i="12"/>
  <c r="J41" i="12" s="1"/>
  <c r="F42" i="12"/>
  <c r="J42" i="12" s="1"/>
  <c r="F43" i="12"/>
  <c r="J43" i="12" s="1"/>
  <c r="F44" i="12"/>
  <c r="J44" i="12" s="1"/>
  <c r="F45" i="12"/>
  <c r="J45" i="12" s="1"/>
  <c r="F46" i="12"/>
  <c r="J46" i="12" s="1"/>
  <c r="F47" i="12"/>
  <c r="J47" i="12" s="1"/>
  <c r="F48" i="12"/>
  <c r="J48" i="12" s="1"/>
  <c r="F49" i="12"/>
  <c r="J49" i="12" s="1"/>
  <c r="F50" i="12"/>
  <c r="J50" i="12" s="1"/>
  <c r="F51" i="12"/>
  <c r="J51" i="12" s="1"/>
  <c r="F52" i="12"/>
  <c r="J52" i="12" s="1"/>
  <c r="F53" i="12"/>
  <c r="J53" i="12" s="1"/>
  <c r="F54" i="12"/>
  <c r="J54" i="12" s="1"/>
  <c r="F55" i="12"/>
  <c r="J55" i="12" s="1"/>
  <c r="F56" i="12"/>
  <c r="J56" i="12" s="1"/>
  <c r="F57" i="12"/>
  <c r="J57" i="12" s="1"/>
  <c r="F58" i="12"/>
  <c r="J58" i="12" s="1"/>
  <c r="F59" i="12"/>
  <c r="J59" i="12" s="1"/>
  <c r="F60" i="12"/>
  <c r="J60" i="12" s="1"/>
  <c r="F61" i="12"/>
  <c r="J61" i="12" s="1"/>
  <c r="F62" i="12"/>
  <c r="J62" i="12" s="1"/>
  <c r="F63" i="12"/>
  <c r="J63" i="12" s="1"/>
  <c r="F64" i="12"/>
  <c r="J64" i="12" s="1"/>
  <c r="F65" i="12"/>
  <c r="J65" i="12" s="1"/>
  <c r="F66" i="12"/>
  <c r="J66" i="12" s="1"/>
  <c r="F67" i="12"/>
  <c r="J67" i="12" s="1"/>
  <c r="F68" i="12"/>
  <c r="J68" i="12" s="1"/>
  <c r="F69" i="12"/>
  <c r="J69" i="12" s="1"/>
  <c r="F70" i="12"/>
  <c r="J70" i="12" s="1"/>
  <c r="F71" i="12"/>
  <c r="J71" i="12" s="1"/>
  <c r="F72" i="12"/>
  <c r="J72" i="12" s="1"/>
  <c r="F73" i="12"/>
  <c r="J73" i="12" s="1"/>
  <c r="F74" i="12"/>
  <c r="J74" i="12" s="1"/>
  <c r="F75" i="12"/>
  <c r="J75" i="12" s="1"/>
  <c r="F76" i="12"/>
  <c r="J76" i="12" s="1"/>
  <c r="F77" i="12"/>
  <c r="J77" i="12" s="1"/>
  <c r="F78" i="12"/>
  <c r="J78" i="12" s="1"/>
  <c r="F79" i="12"/>
  <c r="J79" i="12" s="1"/>
  <c r="F80" i="12"/>
  <c r="J80" i="12" s="1"/>
  <c r="F81" i="12"/>
  <c r="J81" i="12" s="1"/>
  <c r="F82" i="12"/>
  <c r="J82" i="12" s="1"/>
  <c r="F83" i="12"/>
  <c r="J83" i="12" s="1"/>
  <c r="F84" i="12"/>
  <c r="J84" i="12" s="1"/>
  <c r="F85" i="12"/>
  <c r="J85" i="12" s="1"/>
  <c r="F86" i="12"/>
  <c r="J86" i="12" s="1"/>
  <c r="F87" i="12"/>
  <c r="J87" i="12" s="1"/>
  <c r="J88" i="12"/>
  <c r="F89" i="12"/>
  <c r="J89" i="12" s="1"/>
  <c r="F90" i="12"/>
  <c r="J90" i="12" s="1"/>
  <c r="F91" i="12"/>
  <c r="J91" i="12" s="1"/>
  <c r="F92" i="12"/>
  <c r="J92" i="12" s="1"/>
  <c r="F93" i="12"/>
  <c r="J93" i="12" s="1"/>
  <c r="F94" i="12"/>
  <c r="J94" i="12" s="1"/>
  <c r="F95" i="12"/>
  <c r="J95" i="12" s="1"/>
  <c r="F96" i="12"/>
  <c r="J96" i="12" s="1"/>
  <c r="F97" i="12"/>
  <c r="J97" i="12" s="1"/>
  <c r="F98" i="12"/>
  <c r="J98" i="12" s="1"/>
  <c r="F99" i="12"/>
  <c r="J99" i="12" s="1"/>
  <c r="F100" i="12"/>
  <c r="J100" i="12" s="1"/>
  <c r="F101" i="12"/>
  <c r="J101" i="12" s="1"/>
  <c r="F102" i="12"/>
  <c r="J102" i="12" s="1"/>
  <c r="F103" i="12"/>
  <c r="J103" i="12" s="1"/>
  <c r="F104" i="12"/>
  <c r="J104" i="12" s="1"/>
  <c r="F105" i="12"/>
  <c r="J105" i="12" s="1"/>
  <c r="F106" i="12"/>
  <c r="J106" i="12" s="1"/>
  <c r="F107" i="12"/>
  <c r="J107" i="12" s="1"/>
  <c r="F108" i="12"/>
  <c r="J108" i="12" s="1"/>
  <c r="F109" i="12"/>
  <c r="J109" i="12" s="1"/>
  <c r="F110" i="12"/>
  <c r="J110" i="12" s="1"/>
  <c r="F111" i="12"/>
  <c r="J111" i="12" s="1"/>
  <c r="F112" i="12"/>
  <c r="J112" i="12" s="1"/>
  <c r="F113" i="12"/>
  <c r="J113" i="12" s="1"/>
  <c r="F114" i="12"/>
  <c r="J114" i="12" s="1"/>
  <c r="F115" i="12"/>
  <c r="J115" i="12" s="1"/>
  <c r="F116" i="12"/>
  <c r="J116" i="12" s="1"/>
  <c r="F117" i="12"/>
  <c r="J117" i="12" s="1"/>
  <c r="F118" i="12"/>
  <c r="J118" i="12" s="1"/>
  <c r="F119" i="12"/>
  <c r="J119" i="12" s="1"/>
  <c r="F120" i="12"/>
  <c r="J120" i="12" s="1"/>
  <c r="F121" i="12"/>
  <c r="J121" i="12" s="1"/>
  <c r="F122" i="12"/>
  <c r="J122" i="12" s="1"/>
  <c r="F123" i="12"/>
  <c r="J123" i="12" s="1"/>
  <c r="F124" i="12"/>
  <c r="J124" i="12" s="1"/>
  <c r="F125" i="12"/>
  <c r="J125" i="12" s="1"/>
  <c r="F126" i="12"/>
  <c r="J126" i="12" s="1"/>
  <c r="F127" i="12"/>
  <c r="J127" i="12" s="1"/>
  <c r="F128" i="12"/>
  <c r="J128" i="12" s="1"/>
  <c r="G5" i="12"/>
  <c r="E5" i="12"/>
  <c r="G135" i="9"/>
  <c r="H135" i="9" s="1"/>
  <c r="G134" i="9"/>
  <c r="H134" i="9" s="1"/>
  <c r="G133" i="9"/>
  <c r="H133" i="9" s="1"/>
  <c r="G132" i="9"/>
  <c r="H132" i="9" s="1"/>
  <c r="G131" i="9"/>
  <c r="H131" i="9" s="1"/>
  <c r="G130" i="9"/>
  <c r="H130" i="9" s="1"/>
  <c r="G129" i="9"/>
  <c r="H129" i="9"/>
  <c r="G128" i="9"/>
  <c r="H128" i="9"/>
  <c r="G127" i="9"/>
  <c r="H127" i="9"/>
  <c r="G126" i="9"/>
  <c r="H126" i="9" s="1"/>
  <c r="G125" i="9"/>
  <c r="H125" i="9"/>
  <c r="G124" i="9"/>
  <c r="H124" i="9"/>
  <c r="G123" i="9"/>
  <c r="H123" i="9" s="1"/>
  <c r="G122" i="9"/>
  <c r="H122" i="9" s="1"/>
  <c r="G121" i="9"/>
  <c r="H121" i="9" s="1"/>
  <c r="G120" i="9"/>
  <c r="G119" i="9"/>
  <c r="G118" i="9"/>
  <c r="H118" i="9" s="1"/>
  <c r="G117" i="9"/>
  <c r="H117" i="9" s="1"/>
  <c r="G116" i="9"/>
  <c r="H116" i="9" s="1"/>
  <c r="G115" i="9"/>
  <c r="H115" i="9" s="1"/>
  <c r="G114" i="9"/>
  <c r="H114" i="9" s="1"/>
  <c r="G113" i="9"/>
  <c r="H113" i="9" s="1"/>
  <c r="G112" i="9"/>
  <c r="G111" i="9"/>
  <c r="G110" i="9"/>
  <c r="H110" i="9" s="1"/>
  <c r="G109" i="9"/>
  <c r="H109" i="9" s="1"/>
  <c r="G108" i="9"/>
  <c r="H108" i="9" s="1"/>
  <c r="G107" i="9"/>
  <c r="H107" i="9" s="1"/>
  <c r="G106" i="9"/>
  <c r="H106" i="9" s="1"/>
  <c r="G105" i="9"/>
  <c r="H105" i="9" s="1"/>
  <c r="G104" i="9"/>
  <c r="G103" i="9"/>
  <c r="H103" i="9" s="1"/>
  <c r="G102" i="9"/>
  <c r="G101" i="9"/>
  <c r="H101" i="9" s="1"/>
  <c r="G100" i="9"/>
  <c r="H100" i="9" s="1"/>
  <c r="G99" i="9"/>
  <c r="H99" i="9" s="1"/>
  <c r="G98" i="9"/>
  <c r="H98" i="9" s="1"/>
  <c r="G97" i="9"/>
  <c r="H97" i="9" s="1"/>
  <c r="G96" i="9"/>
  <c r="G95" i="9"/>
  <c r="G94" i="9"/>
  <c r="H94" i="9" s="1"/>
  <c r="G93" i="9"/>
  <c r="H93" i="9" s="1"/>
  <c r="G92" i="9"/>
  <c r="H92" i="9" s="1"/>
  <c r="G91" i="9"/>
  <c r="H91" i="9" s="1"/>
  <c r="G90" i="9"/>
  <c r="H90" i="9" s="1"/>
  <c r="G89" i="9"/>
  <c r="H89" i="9" s="1"/>
  <c r="G88" i="9"/>
  <c r="G87" i="9"/>
  <c r="H87" i="9" s="1"/>
  <c r="G86" i="9"/>
  <c r="H86" i="9" s="1"/>
  <c r="G85" i="9"/>
  <c r="H85" i="9" s="1"/>
  <c r="G84" i="9"/>
  <c r="H84" i="9" s="1"/>
  <c r="G83" i="9"/>
  <c r="H83" i="9" s="1"/>
  <c r="G82" i="9"/>
  <c r="H82" i="9" s="1"/>
  <c r="G81" i="9"/>
  <c r="H81" i="9" s="1"/>
  <c r="G80" i="9"/>
  <c r="G79" i="9"/>
  <c r="H79" i="9" s="1"/>
  <c r="G78" i="9"/>
  <c r="H78" i="9" s="1"/>
  <c r="G77" i="9"/>
  <c r="H77" i="9" s="1"/>
  <c r="G76" i="9"/>
  <c r="H76" i="9" s="1"/>
  <c r="G75" i="9"/>
  <c r="H75" i="9" s="1"/>
  <c r="G74" i="9"/>
  <c r="H74" i="9" s="1"/>
  <c r="G73" i="9"/>
  <c r="H73" i="9" s="1"/>
  <c r="G72" i="9"/>
  <c r="G71" i="9"/>
  <c r="H71" i="9" s="1"/>
  <c r="G70" i="9"/>
  <c r="H70" i="9" s="1"/>
  <c r="G69" i="9"/>
  <c r="H69" i="9" s="1"/>
  <c r="G68" i="9"/>
  <c r="H68" i="9" s="1"/>
  <c r="G67" i="9"/>
  <c r="H67" i="9" s="1"/>
  <c r="G66" i="9"/>
  <c r="H66" i="9" s="1"/>
  <c r="G65" i="9"/>
  <c r="H65" i="9" s="1"/>
  <c r="G64" i="9"/>
  <c r="G63" i="9"/>
  <c r="G62" i="9"/>
  <c r="H62" i="9" s="1"/>
  <c r="G61" i="9"/>
  <c r="H61" i="9" s="1"/>
  <c r="G60" i="9"/>
  <c r="H60" i="9" s="1"/>
  <c r="G59" i="9"/>
  <c r="H59" i="9" s="1"/>
  <c r="G58" i="9"/>
  <c r="H58" i="9" s="1"/>
  <c r="G57" i="9"/>
  <c r="H57" i="9" s="1"/>
  <c r="G56" i="9"/>
  <c r="G55" i="9"/>
  <c r="G54" i="9"/>
  <c r="H54" i="9" s="1"/>
  <c r="G53" i="9"/>
  <c r="H53" i="9" s="1"/>
  <c r="G52" i="9"/>
  <c r="H52" i="9" s="1"/>
  <c r="G51" i="9"/>
  <c r="H51" i="9" s="1"/>
  <c r="G50" i="9"/>
  <c r="H50" i="9" s="1"/>
  <c r="G49" i="9"/>
  <c r="H49" i="9" s="1"/>
  <c r="G48" i="9"/>
  <c r="G47" i="9"/>
  <c r="H47" i="9" s="1"/>
  <c r="G46" i="9"/>
  <c r="H46" i="9" s="1"/>
  <c r="G45" i="9"/>
  <c r="H45" i="9" s="1"/>
  <c r="G44" i="9"/>
  <c r="H44" i="9" s="1"/>
  <c r="G43" i="9"/>
  <c r="H43" i="9" s="1"/>
  <c r="G42" i="9"/>
  <c r="H42" i="9" s="1"/>
  <c r="G41" i="9"/>
  <c r="H41" i="9" s="1"/>
  <c r="G40" i="9"/>
  <c r="G39" i="9"/>
  <c r="G38" i="9"/>
  <c r="H38" i="9" s="1"/>
  <c r="G37" i="9"/>
  <c r="H37" i="9" s="1"/>
  <c r="G36" i="9"/>
  <c r="H36" i="9" s="1"/>
  <c r="G35" i="9"/>
  <c r="H35" i="9" s="1"/>
  <c r="G34" i="9"/>
  <c r="H34" i="9" s="1"/>
  <c r="G33" i="9"/>
  <c r="H33" i="9" s="1"/>
  <c r="G32" i="9"/>
  <c r="G31" i="9"/>
  <c r="G30" i="9"/>
  <c r="H30" i="9" s="1"/>
  <c r="G29" i="9"/>
  <c r="H29" i="9" s="1"/>
  <c r="G28" i="9"/>
  <c r="H28" i="9" s="1"/>
  <c r="G27" i="9"/>
  <c r="H27" i="9" s="1"/>
  <c r="G26" i="9"/>
  <c r="H26" i="9" s="1"/>
  <c r="G25" i="9"/>
  <c r="H25" i="9" s="1"/>
  <c r="G24" i="9"/>
  <c r="G23" i="9"/>
  <c r="H23" i="9" s="1"/>
  <c r="G22" i="9"/>
  <c r="G21" i="9"/>
  <c r="H21" i="9" s="1"/>
  <c r="G20" i="9"/>
  <c r="H20" i="9" s="1"/>
  <c r="G19" i="9"/>
  <c r="H19" i="9" s="1"/>
  <c r="G18" i="9"/>
  <c r="H18" i="9" s="1"/>
  <c r="G17" i="9"/>
  <c r="H17" i="9" s="1"/>
  <c r="G16" i="9"/>
  <c r="G15" i="9"/>
  <c r="H15" i="9" s="1"/>
  <c r="G14" i="9"/>
  <c r="H14" i="9" s="1"/>
  <c r="G13" i="9"/>
  <c r="H13" i="9" s="1"/>
  <c r="G12" i="9"/>
  <c r="H12" i="9" s="1"/>
  <c r="G11" i="9"/>
  <c r="H11" i="9" s="1"/>
  <c r="H120" i="9"/>
  <c r="H119" i="9"/>
  <c r="H112" i="9"/>
  <c r="H111" i="9"/>
  <c r="H104" i="9"/>
  <c r="H102" i="9"/>
  <c r="H96" i="9"/>
  <c r="H95" i="9"/>
  <c r="H88" i="9"/>
  <c r="H80" i="9"/>
  <c r="H72" i="9"/>
  <c r="H64" i="9"/>
  <c r="H63" i="9"/>
  <c r="H56" i="9"/>
  <c r="H55" i="9"/>
  <c r="H48" i="9"/>
  <c r="H40" i="9"/>
  <c r="H39" i="9"/>
  <c r="H32" i="9"/>
  <c r="H31" i="9"/>
  <c r="H24" i="9"/>
  <c r="H22" i="9"/>
  <c r="H16" i="9"/>
  <c r="E91" i="1"/>
  <c r="E86" i="1"/>
  <c r="E81" i="1"/>
  <c r="E76" i="1"/>
  <c r="E96" i="1"/>
  <c r="E97" i="1"/>
  <c r="E98" i="1"/>
  <c r="E99" i="1"/>
  <c r="E100" i="1"/>
  <c r="E101" i="1"/>
  <c r="E102" i="1"/>
  <c r="E103" i="1"/>
  <c r="E104" i="1"/>
  <c r="G39" i="15" l="1"/>
  <c r="H36" i="15"/>
  <c r="I6" i="12"/>
  <c r="E37" i="12"/>
  <c r="G15" i="12"/>
  <c r="E10" i="12"/>
  <c r="E20" i="12"/>
  <c r="E11" i="12"/>
  <c r="E45" i="12"/>
  <c r="E22" i="12"/>
  <c r="E53" i="12"/>
  <c r="E13" i="12"/>
  <c r="E23" i="12"/>
  <c r="E27" i="12"/>
  <c r="E48" i="12"/>
  <c r="E12" i="12"/>
  <c r="E26" i="12"/>
  <c r="G11" i="12"/>
  <c r="L56" i="12"/>
  <c r="K5" i="12"/>
  <c r="K6" i="12"/>
  <c r="E21" i="12"/>
  <c r="E15" i="12"/>
  <c r="E28" i="12"/>
  <c r="G6" i="12"/>
  <c r="E41" i="12"/>
  <c r="E14" i="12"/>
  <c r="E7" i="12"/>
  <c r="E18" i="12"/>
  <c r="E29" i="12"/>
  <c r="G8" i="12"/>
  <c r="E51" i="12"/>
  <c r="G23" i="12"/>
  <c r="E8" i="12"/>
  <c r="E19" i="12"/>
  <c r="E30" i="12"/>
  <c r="G9" i="12"/>
  <c r="E16" i="12"/>
  <c r="K14" i="12"/>
  <c r="K22" i="12"/>
  <c r="K30" i="12"/>
  <c r="E36" i="12"/>
  <c r="E44" i="12"/>
  <c r="E52" i="12"/>
  <c r="G14" i="12"/>
  <c r="G22" i="12"/>
  <c r="G30" i="12"/>
  <c r="G38" i="12"/>
  <c r="G46" i="12"/>
  <c r="G54" i="12"/>
  <c r="K13" i="12"/>
  <c r="K21" i="12"/>
  <c r="K29" i="12"/>
  <c r="I31" i="12"/>
  <c r="K31" i="12" s="1"/>
  <c r="L33" i="12"/>
  <c r="G31" i="12"/>
  <c r="L51" i="12"/>
  <c r="G47" i="12"/>
  <c r="E54" i="12"/>
  <c r="G40" i="12"/>
  <c r="E55" i="12"/>
  <c r="G33" i="12"/>
  <c r="G58" i="12"/>
  <c r="K8" i="12"/>
  <c r="K32" i="12"/>
  <c r="L12" i="12"/>
  <c r="K23" i="12"/>
  <c r="E56" i="12"/>
  <c r="G10" i="12"/>
  <c r="G18" i="12"/>
  <c r="G26" i="12"/>
  <c r="G34" i="12"/>
  <c r="G42" i="12"/>
  <c r="G50" i="12"/>
  <c r="G7" i="12"/>
  <c r="K9" i="12"/>
  <c r="K17" i="12"/>
  <c r="K25" i="12"/>
  <c r="L29" i="12"/>
  <c r="L45" i="12"/>
  <c r="G55" i="12"/>
  <c r="E46" i="12"/>
  <c r="G32" i="12"/>
  <c r="G48" i="12"/>
  <c r="G56" i="12"/>
  <c r="K15" i="12"/>
  <c r="E47" i="12"/>
  <c r="G17" i="12"/>
  <c r="G49" i="12"/>
  <c r="K16" i="12"/>
  <c r="K56" i="12"/>
  <c r="E40" i="12"/>
  <c r="E33" i="12"/>
  <c r="E49" i="12"/>
  <c r="G19" i="12"/>
  <c r="G43" i="12"/>
  <c r="G51" i="12"/>
  <c r="K10" i="12"/>
  <c r="K18" i="12"/>
  <c r="K26" i="12"/>
  <c r="L46" i="12"/>
  <c r="L54" i="12"/>
  <c r="G16" i="12"/>
  <c r="K7" i="12"/>
  <c r="E39" i="12"/>
  <c r="G25" i="12"/>
  <c r="G41" i="12"/>
  <c r="K24" i="12"/>
  <c r="E32" i="12"/>
  <c r="E24" i="12"/>
  <c r="E57" i="12"/>
  <c r="G27" i="12"/>
  <c r="G35" i="12"/>
  <c r="E9" i="12"/>
  <c r="E17" i="12"/>
  <c r="E25" i="12"/>
  <c r="E34" i="12"/>
  <c r="E42" i="12"/>
  <c r="E50" i="12"/>
  <c r="E58" i="12"/>
  <c r="G12" i="12"/>
  <c r="G20" i="12"/>
  <c r="G28" i="12"/>
  <c r="G36" i="12"/>
  <c r="G44" i="12"/>
  <c r="G52" i="12"/>
  <c r="K11" i="12"/>
  <c r="K19" i="12"/>
  <c r="K27" i="12"/>
  <c r="L15" i="12"/>
  <c r="M15" i="12" s="1"/>
  <c r="L23" i="12"/>
  <c r="G39" i="12"/>
  <c r="E38" i="12"/>
  <c r="G24" i="12"/>
  <c r="E31" i="12"/>
  <c r="E35" i="12"/>
  <c r="E43" i="12"/>
  <c r="G13" i="12"/>
  <c r="G21" i="12"/>
  <c r="G29" i="12"/>
  <c r="G37" i="12"/>
  <c r="G45" i="12"/>
  <c r="G53" i="12"/>
  <c r="K12" i="12"/>
  <c r="K20" i="12"/>
  <c r="K28" i="12"/>
  <c r="K44" i="12"/>
  <c r="L24" i="12"/>
  <c r="E94" i="12"/>
  <c r="E70" i="12"/>
  <c r="E78" i="12"/>
  <c r="E118" i="12"/>
  <c r="E86" i="12"/>
  <c r="E102" i="12"/>
  <c r="E110" i="12"/>
  <c r="E59" i="12"/>
  <c r="E62" i="12"/>
  <c r="E95" i="12"/>
  <c r="E96" i="12"/>
  <c r="E104" i="12"/>
  <c r="E112" i="12"/>
  <c r="E120" i="12"/>
  <c r="E111" i="12"/>
  <c r="E64" i="12"/>
  <c r="E65" i="12"/>
  <c r="E73" i="12"/>
  <c r="E81" i="12"/>
  <c r="E89" i="12"/>
  <c r="E97" i="12"/>
  <c r="E105" i="12"/>
  <c r="E113" i="12"/>
  <c r="E121" i="12"/>
  <c r="E103" i="12"/>
  <c r="E114" i="12"/>
  <c r="E71" i="12"/>
  <c r="E72" i="12"/>
  <c r="E74" i="12"/>
  <c r="E107" i="12"/>
  <c r="E79" i="12"/>
  <c r="E119" i="12"/>
  <c r="E88" i="12"/>
  <c r="E66" i="12"/>
  <c r="E90" i="12"/>
  <c r="E106" i="12"/>
  <c r="E75" i="12"/>
  <c r="E83" i="12"/>
  <c r="E91" i="12"/>
  <c r="E99" i="12"/>
  <c r="E115" i="12"/>
  <c r="E124" i="12"/>
  <c r="E60" i="12"/>
  <c r="E68" i="12"/>
  <c r="E76" i="12"/>
  <c r="E84" i="12"/>
  <c r="E92" i="12"/>
  <c r="E100" i="12"/>
  <c r="E108" i="12"/>
  <c r="E116" i="12"/>
  <c r="E125" i="12"/>
  <c r="E63" i="12"/>
  <c r="E87" i="12"/>
  <c r="E80" i="12"/>
  <c r="E82" i="12"/>
  <c r="E98" i="12"/>
  <c r="E122" i="12"/>
  <c r="E67" i="12"/>
  <c r="E61" i="12"/>
  <c r="E69" i="12"/>
  <c r="E77" i="12"/>
  <c r="E85" i="12"/>
  <c r="E93" i="12"/>
  <c r="E101" i="12"/>
  <c r="E109" i="12"/>
  <c r="E117" i="12"/>
  <c r="G70" i="12"/>
  <c r="G88" i="12"/>
  <c r="G110" i="12"/>
  <c r="G72" i="12"/>
  <c r="G92" i="12"/>
  <c r="G116" i="12"/>
  <c r="G104" i="12"/>
  <c r="G74" i="12"/>
  <c r="G94" i="12"/>
  <c r="G118" i="12"/>
  <c r="G66" i="12"/>
  <c r="G60" i="12"/>
  <c r="G76" i="12"/>
  <c r="G96" i="12"/>
  <c r="G124" i="12"/>
  <c r="E123" i="12"/>
  <c r="G84" i="12"/>
  <c r="E126" i="12"/>
  <c r="G62" i="12"/>
  <c r="G78" i="12"/>
  <c r="G100" i="12"/>
  <c r="E128" i="12"/>
  <c r="G64" i="12"/>
  <c r="G80" i="12"/>
  <c r="G102" i="12"/>
  <c r="G68" i="12"/>
  <c r="G86" i="12"/>
  <c r="G108" i="12"/>
  <c r="K122" i="12"/>
  <c r="K74" i="12"/>
  <c r="K89" i="12"/>
  <c r="K112" i="12"/>
  <c r="K72" i="12"/>
  <c r="K87" i="12"/>
  <c r="K94" i="12"/>
  <c r="K117" i="12"/>
  <c r="K69" i="12"/>
  <c r="K76" i="12"/>
  <c r="K99" i="12"/>
  <c r="G114" i="12"/>
  <c r="E127" i="12"/>
  <c r="G59" i="12"/>
  <c r="G67" i="12"/>
  <c r="G75" i="12"/>
  <c r="G83" i="12"/>
  <c r="G91" i="12"/>
  <c r="G99" i="12"/>
  <c r="G107" i="12"/>
  <c r="G115" i="12"/>
  <c r="G123" i="12"/>
  <c r="I123" i="12"/>
  <c r="L57" i="12"/>
  <c r="L65" i="12"/>
  <c r="L121" i="12"/>
  <c r="G61" i="12"/>
  <c r="G69" i="12"/>
  <c r="G77" i="12"/>
  <c r="G85" i="12"/>
  <c r="G93" i="12"/>
  <c r="G101" i="12"/>
  <c r="G109" i="12"/>
  <c r="G117" i="12"/>
  <c r="G125" i="12"/>
  <c r="L99" i="12"/>
  <c r="L107" i="12"/>
  <c r="L92" i="12"/>
  <c r="L100" i="12"/>
  <c r="G126" i="12"/>
  <c r="G63" i="12"/>
  <c r="G71" i="12"/>
  <c r="G79" i="12"/>
  <c r="G87" i="12"/>
  <c r="G95" i="12"/>
  <c r="G103" i="12"/>
  <c r="G111" i="12"/>
  <c r="G119" i="12"/>
  <c r="G127" i="12"/>
  <c r="L77" i="12"/>
  <c r="G112" i="12"/>
  <c r="G120" i="12"/>
  <c r="G128" i="12"/>
  <c r="L102" i="12"/>
  <c r="G57" i="12"/>
  <c r="G65" i="12"/>
  <c r="G73" i="12"/>
  <c r="G81" i="12"/>
  <c r="G89" i="12"/>
  <c r="G97" i="12"/>
  <c r="G105" i="12"/>
  <c r="G113" i="12"/>
  <c r="G121" i="12"/>
  <c r="L95" i="12"/>
  <c r="G82" i="12"/>
  <c r="G90" i="12"/>
  <c r="G98" i="12"/>
  <c r="G106" i="12"/>
  <c r="G122" i="12"/>
  <c r="E134" i="1"/>
  <c r="F80" i="1" s="1"/>
  <c r="K107" i="12" l="1"/>
  <c r="K77" i="12"/>
  <c r="K110" i="12"/>
  <c r="K80" i="12"/>
  <c r="K105" i="12"/>
  <c r="K42" i="12"/>
  <c r="K39" i="12"/>
  <c r="M39" i="12" s="1"/>
  <c r="K123" i="12"/>
  <c r="K115" i="12"/>
  <c r="K85" i="12"/>
  <c r="K118" i="12"/>
  <c r="K96" i="12"/>
  <c r="K113" i="12"/>
  <c r="K51" i="12"/>
  <c r="M51" i="12" s="1"/>
  <c r="K34" i="12"/>
  <c r="K49" i="12"/>
  <c r="K68" i="12"/>
  <c r="K101" i="12"/>
  <c r="K79" i="12"/>
  <c r="K104" i="12"/>
  <c r="K66" i="12"/>
  <c r="M66" i="12" s="1"/>
  <c r="K35" i="12"/>
  <c r="K100" i="12"/>
  <c r="M100" i="12" s="1"/>
  <c r="K70" i="12"/>
  <c r="K95" i="12"/>
  <c r="K65" i="12"/>
  <c r="K82" i="12"/>
  <c r="K40" i="12"/>
  <c r="K83" i="12"/>
  <c r="K108" i="12"/>
  <c r="K78" i="12"/>
  <c r="K103" i="12"/>
  <c r="K73" i="12"/>
  <c r="K90" i="12"/>
  <c r="M77" i="12"/>
  <c r="K91" i="12"/>
  <c r="K116" i="12"/>
  <c r="K86" i="12"/>
  <c r="K119" i="12"/>
  <c r="K81" i="12"/>
  <c r="K98" i="12"/>
  <c r="M24" i="12"/>
  <c r="M95" i="12"/>
  <c r="L25" i="12"/>
  <c r="L122" i="12"/>
  <c r="M122" i="12" s="1"/>
  <c r="L104" i="12"/>
  <c r="M104" i="12" s="1"/>
  <c r="M99" i="12"/>
  <c r="L112" i="12"/>
  <c r="M112" i="12" s="1"/>
  <c r="L87" i="12"/>
  <c r="M87" i="12" s="1"/>
  <c r="L69" i="12"/>
  <c r="L114" i="12"/>
  <c r="L110" i="12"/>
  <c r="M110" i="12" s="1"/>
  <c r="L58" i="12"/>
  <c r="K67" i="12"/>
  <c r="M67" i="12" s="1"/>
  <c r="K92" i="12"/>
  <c r="K109" i="12"/>
  <c r="K71" i="12"/>
  <c r="K88" i="12"/>
  <c r="K97" i="12"/>
  <c r="K106" i="12"/>
  <c r="L32" i="12"/>
  <c r="M32" i="12" s="1"/>
  <c r="L16" i="12"/>
  <c r="M16" i="12" s="1"/>
  <c r="L7" i="12"/>
  <c r="L38" i="12"/>
  <c r="L21" i="12"/>
  <c r="M21" i="12" s="1"/>
  <c r="L43" i="12"/>
  <c r="L50" i="12"/>
  <c r="L17" i="12"/>
  <c r="M17" i="12" s="1"/>
  <c r="M25" i="12"/>
  <c r="L96" i="12"/>
  <c r="M96" i="12" s="1"/>
  <c r="L94" i="12"/>
  <c r="M94" i="12" s="1"/>
  <c r="L106" i="12"/>
  <c r="L88" i="12"/>
  <c r="L8" i="12"/>
  <c r="L30" i="12"/>
  <c r="M30" i="12" s="1"/>
  <c r="M56" i="12"/>
  <c r="L13" i="12"/>
  <c r="M13" i="12" s="1"/>
  <c r="L35" i="12"/>
  <c r="M35" i="12" s="1"/>
  <c r="L34" i="12"/>
  <c r="L9" i="12"/>
  <c r="M9" i="12" s="1"/>
  <c r="L6" i="12"/>
  <c r="M6" i="12" s="1"/>
  <c r="L37" i="12"/>
  <c r="L5" i="12"/>
  <c r="M5" i="12" s="1"/>
  <c r="L10" i="12"/>
  <c r="M10" i="12" s="1"/>
  <c r="L79" i="12"/>
  <c r="M79" i="12" s="1"/>
  <c r="L61" i="12"/>
  <c r="M61" i="12" s="1"/>
  <c r="L91" i="12"/>
  <c r="L128" i="12"/>
  <c r="L55" i="12"/>
  <c r="L22" i="12"/>
  <c r="M22" i="12" s="1"/>
  <c r="L44" i="12"/>
  <c r="M44" i="12" s="1"/>
  <c r="L27" i="12"/>
  <c r="M27" i="12" s="1"/>
  <c r="L26" i="12"/>
  <c r="M26" i="12" s="1"/>
  <c r="M92" i="12"/>
  <c r="L113" i="12"/>
  <c r="L80" i="12"/>
  <c r="L63" i="12"/>
  <c r="L78" i="12"/>
  <c r="L68" i="12"/>
  <c r="L97" i="12"/>
  <c r="L47" i="12"/>
  <c r="L14" i="12"/>
  <c r="M14" i="12" s="1"/>
  <c r="L36" i="12"/>
  <c r="L19" i="12"/>
  <c r="L18" i="12"/>
  <c r="M18" i="12" s="1"/>
  <c r="K37" i="12"/>
  <c r="L52" i="12"/>
  <c r="L125" i="12"/>
  <c r="L84" i="12"/>
  <c r="L71" i="12"/>
  <c r="L83" i="12"/>
  <c r="L105" i="12"/>
  <c r="L109" i="12"/>
  <c r="L90" i="12"/>
  <c r="L72" i="12"/>
  <c r="L119" i="12"/>
  <c r="L60" i="12"/>
  <c r="L82" i="12"/>
  <c r="M82" i="12" s="1"/>
  <c r="L64" i="12"/>
  <c r="L111" i="12"/>
  <c r="L126" i="12"/>
  <c r="L62" i="12"/>
  <c r="L93" i="12"/>
  <c r="L116" i="12"/>
  <c r="M116" i="12" s="1"/>
  <c r="L123" i="12"/>
  <c r="M123" i="12" s="1"/>
  <c r="L59" i="12"/>
  <c r="L74" i="12"/>
  <c r="M74" i="12" s="1"/>
  <c r="L81" i="12"/>
  <c r="M81" i="12" s="1"/>
  <c r="L48" i="12"/>
  <c r="L39" i="12"/>
  <c r="K41" i="12"/>
  <c r="L28" i="12"/>
  <c r="L11" i="12"/>
  <c r="M11" i="12" s="1"/>
  <c r="L49" i="12"/>
  <c r="M49" i="12" s="1"/>
  <c r="L42" i="12"/>
  <c r="L86" i="12"/>
  <c r="L117" i="12"/>
  <c r="L76" i="12"/>
  <c r="L98" i="12"/>
  <c r="M98" i="12" s="1"/>
  <c r="L127" i="12"/>
  <c r="L75" i="12"/>
  <c r="L70" i="12"/>
  <c r="M70" i="12" s="1"/>
  <c r="L101" i="12"/>
  <c r="M101" i="12" s="1"/>
  <c r="L124" i="12"/>
  <c r="L67" i="12"/>
  <c r="L89" i="12"/>
  <c r="L120" i="12"/>
  <c r="L103" i="12"/>
  <c r="M103" i="12" s="1"/>
  <c r="L118" i="12"/>
  <c r="M118" i="12" s="1"/>
  <c r="L85" i="12"/>
  <c r="M85" i="12" s="1"/>
  <c r="L108" i="12"/>
  <c r="L115" i="12"/>
  <c r="M115" i="12" s="1"/>
  <c r="L66" i="12"/>
  <c r="L73" i="12"/>
  <c r="K75" i="12"/>
  <c r="K84" i="12"/>
  <c r="K93" i="12"/>
  <c r="M93" i="12" s="1"/>
  <c r="K102" i="12"/>
  <c r="M102" i="12" s="1"/>
  <c r="K111" i="12"/>
  <c r="K120" i="12"/>
  <c r="K58" i="12"/>
  <c r="L40" i="12"/>
  <c r="L31" i="12"/>
  <c r="M31" i="12" s="1"/>
  <c r="K50" i="12"/>
  <c r="L53" i="12"/>
  <c r="K33" i="12"/>
  <c r="M33" i="12" s="1"/>
  <c r="L20" i="12"/>
  <c r="M20" i="12" s="1"/>
  <c r="K55" i="12"/>
  <c r="M55" i="12" s="1"/>
  <c r="L41" i="12"/>
  <c r="F69" i="1"/>
  <c r="F9" i="1"/>
  <c r="F76" i="1"/>
  <c r="F29" i="1"/>
  <c r="F75" i="1"/>
  <c r="F71" i="1"/>
  <c r="F27" i="1"/>
  <c r="H80" i="1"/>
  <c r="F74" i="1"/>
  <c r="F98" i="1"/>
  <c r="F49" i="1"/>
  <c r="F54" i="1"/>
  <c r="F87" i="1"/>
  <c r="F55" i="1"/>
  <c r="F35" i="1"/>
  <c r="M23" i="12"/>
  <c r="K38" i="12"/>
  <c r="M28" i="12"/>
  <c r="M19" i="12"/>
  <c r="K46" i="12"/>
  <c r="M65" i="12"/>
  <c r="M90" i="12"/>
  <c r="M8" i="12"/>
  <c r="M7" i="12"/>
  <c r="M58" i="12"/>
  <c r="M12" i="12"/>
  <c r="K53" i="12"/>
  <c r="K52" i="12"/>
  <c r="K54" i="12"/>
  <c r="M54" i="12" s="1"/>
  <c r="M97" i="12"/>
  <c r="M46" i="12"/>
  <c r="K59" i="12"/>
  <c r="K60" i="12"/>
  <c r="K61" i="12"/>
  <c r="K62" i="12"/>
  <c r="K63" i="12"/>
  <c r="K64" i="12"/>
  <c r="K57" i="12"/>
  <c r="M57" i="12" s="1"/>
  <c r="K121" i="12"/>
  <c r="M121" i="12" s="1"/>
  <c r="K114" i="12"/>
  <c r="M114" i="12" s="1"/>
  <c r="K36" i="12"/>
  <c r="K43" i="12"/>
  <c r="M29" i="12"/>
  <c r="K48" i="12"/>
  <c r="M48" i="12" s="1"/>
  <c r="K47" i="12"/>
  <c r="K45" i="12"/>
  <c r="M45" i="12" s="1"/>
  <c r="F37" i="1"/>
  <c r="F47" i="1"/>
  <c r="F65" i="1"/>
  <c r="F63" i="1"/>
  <c r="F32" i="1"/>
  <c r="F102" i="1"/>
  <c r="F40" i="1"/>
  <c r="F70" i="1"/>
  <c r="F91" i="1"/>
  <c r="F50" i="1"/>
  <c r="F15" i="1"/>
  <c r="F14" i="1"/>
  <c r="F25" i="1"/>
  <c r="F48" i="1"/>
  <c r="F66" i="1"/>
  <c r="F57" i="1"/>
  <c r="F100" i="1"/>
  <c r="F83" i="1"/>
  <c r="F84" i="1"/>
  <c r="F52" i="1"/>
  <c r="F13" i="1"/>
  <c r="F68" i="1"/>
  <c r="F72" i="1"/>
  <c r="F42" i="1"/>
  <c r="F18" i="1"/>
  <c r="F7" i="1"/>
  <c r="F20" i="1"/>
  <c r="F22" i="1"/>
  <c r="F24" i="1"/>
  <c r="F85" i="1"/>
  <c r="F26" i="1"/>
  <c r="F28" i="1"/>
  <c r="F101" i="1"/>
  <c r="F21" i="1"/>
  <c r="F99" i="1"/>
  <c r="F103" i="1"/>
  <c r="F61" i="1"/>
  <c r="F59" i="1"/>
  <c r="F77" i="1"/>
  <c r="F33" i="1"/>
  <c r="F10" i="1"/>
  <c r="F16" i="1"/>
  <c r="F53" i="1"/>
  <c r="F78" i="1"/>
  <c r="F79" i="1"/>
  <c r="F6" i="1"/>
  <c r="F62" i="1"/>
  <c r="F41" i="1"/>
  <c r="F17" i="1"/>
  <c r="F81" i="1"/>
  <c r="F30" i="1"/>
  <c r="F97" i="1"/>
  <c r="F64" i="1"/>
  <c r="F11" i="1"/>
  <c r="F36" i="1"/>
  <c r="F12" i="1"/>
  <c r="F88" i="1"/>
  <c r="F104" i="1"/>
  <c r="F94" i="1"/>
  <c r="F51" i="1"/>
  <c r="F43" i="1"/>
  <c r="F58" i="1"/>
  <c r="F67" i="1"/>
  <c r="F56" i="1"/>
  <c r="F45" i="1"/>
  <c r="F92" i="1"/>
  <c r="F34" i="1"/>
  <c r="F60" i="1"/>
  <c r="F39" i="1"/>
  <c r="F73" i="1"/>
  <c r="F44" i="1"/>
  <c r="F95" i="1"/>
  <c r="F8" i="1"/>
  <c r="F82" i="1"/>
  <c r="F23" i="1"/>
  <c r="F46" i="1"/>
  <c r="F90" i="1"/>
  <c r="F19" i="1"/>
  <c r="F31" i="1"/>
  <c r="F96" i="1"/>
  <c r="F86" i="1"/>
  <c r="F89" i="1"/>
  <c r="F38" i="1"/>
  <c r="F93" i="1"/>
  <c r="M107" i="12"/>
  <c r="M68" i="12"/>
  <c r="M72" i="12"/>
  <c r="K126" i="12"/>
  <c r="M126" i="12" s="1"/>
  <c r="M76" i="12"/>
  <c r="K124" i="12"/>
  <c r="M69" i="12"/>
  <c r="M73" i="12"/>
  <c r="K125" i="12"/>
  <c r="K127" i="12"/>
  <c r="K128" i="12"/>
  <c r="M89" i="12"/>
  <c r="M117" i="12"/>
  <c r="M62" i="12"/>
  <c r="M84" i="12" l="1"/>
  <c r="M119" i="12"/>
  <c r="M47" i="12"/>
  <c r="M40" i="12"/>
  <c r="M78" i="12"/>
  <c r="M88" i="12"/>
  <c r="M52" i="12"/>
  <c r="M120" i="12"/>
  <c r="M86" i="12"/>
  <c r="M105" i="12"/>
  <c r="M80" i="12"/>
  <c r="M106" i="12"/>
  <c r="M108" i="12"/>
  <c r="M42" i="12"/>
  <c r="M83" i="12"/>
  <c r="M113" i="12"/>
  <c r="M91" i="12"/>
  <c r="M34" i="12"/>
  <c r="M111" i="12"/>
  <c r="M71" i="12"/>
  <c r="M53" i="12"/>
  <c r="M75" i="12"/>
  <c r="M127" i="12"/>
  <c r="M59" i="12"/>
  <c r="M37" i="12"/>
  <c r="M50" i="12"/>
  <c r="M125" i="12"/>
  <c r="M109" i="12"/>
  <c r="M63" i="12"/>
  <c r="M64" i="12"/>
  <c r="M38" i="12"/>
  <c r="M43" i="12"/>
  <c r="M124" i="12"/>
  <c r="M36" i="12"/>
  <c r="M60" i="12"/>
  <c r="M41" i="12"/>
  <c r="H41" i="1"/>
  <c r="H56" i="1"/>
  <c r="H42" i="1"/>
  <c r="H67" i="1"/>
  <c r="H77" i="1"/>
  <c r="H66" i="1"/>
  <c r="H40" i="1"/>
  <c r="H55" i="1"/>
  <c r="H27" i="1"/>
  <c r="H96" i="1"/>
  <c r="H12" i="1"/>
  <c r="H28" i="1"/>
  <c r="H70" i="1"/>
  <c r="H44" i="1"/>
  <c r="H62" i="1"/>
  <c r="H72" i="1"/>
  <c r="H73" i="1"/>
  <c r="H58" i="1"/>
  <c r="H11" i="1"/>
  <c r="H6" i="1"/>
  <c r="H59" i="1"/>
  <c r="H85" i="1"/>
  <c r="H68" i="1"/>
  <c r="H48" i="1"/>
  <c r="H102" i="1"/>
  <c r="H87" i="1"/>
  <c r="H71" i="1"/>
  <c r="H95" i="1"/>
  <c r="H33" i="1"/>
  <c r="H57" i="1"/>
  <c r="H35" i="1"/>
  <c r="H31" i="1"/>
  <c r="H36" i="1"/>
  <c r="H26" i="1"/>
  <c r="H19" i="1"/>
  <c r="H90" i="1"/>
  <c r="H39" i="1"/>
  <c r="H43" i="1"/>
  <c r="H64" i="1"/>
  <c r="H79" i="1"/>
  <c r="H61" i="1"/>
  <c r="H24" i="1"/>
  <c r="H13" i="1"/>
  <c r="H25" i="1"/>
  <c r="H32" i="1"/>
  <c r="H54" i="1"/>
  <c r="H75" i="1"/>
  <c r="H29" i="1"/>
  <c r="H93" i="1"/>
  <c r="H60" i="1"/>
  <c r="H78" i="1"/>
  <c r="H22" i="1"/>
  <c r="H83" i="1"/>
  <c r="H50" i="1"/>
  <c r="H47" i="1"/>
  <c r="H74" i="1"/>
  <c r="H9" i="1"/>
  <c r="H46" i="1"/>
  <c r="H51" i="1"/>
  <c r="H97" i="1"/>
  <c r="H103" i="1"/>
  <c r="H52" i="1"/>
  <c r="H14" i="1"/>
  <c r="H63" i="1"/>
  <c r="H49" i="1"/>
  <c r="H38" i="1"/>
  <c r="H23" i="1"/>
  <c r="H34" i="1"/>
  <c r="H94" i="1"/>
  <c r="H30" i="1"/>
  <c r="H53" i="1"/>
  <c r="H99" i="1"/>
  <c r="H20" i="1"/>
  <c r="H84" i="1"/>
  <c r="H15" i="1"/>
  <c r="H65" i="1"/>
  <c r="H98" i="1"/>
  <c r="H76" i="1"/>
  <c r="H89" i="1"/>
  <c r="H82" i="1"/>
  <c r="H92" i="1"/>
  <c r="H104" i="1"/>
  <c r="H81" i="1"/>
  <c r="H16" i="1"/>
  <c r="H21" i="1"/>
  <c r="H7" i="1"/>
  <c r="H86" i="1"/>
  <c r="H8" i="1"/>
  <c r="H45" i="1"/>
  <c r="H88" i="1"/>
  <c r="H17" i="1"/>
  <c r="H10" i="1"/>
  <c r="H101" i="1"/>
  <c r="H18" i="1"/>
  <c r="H100" i="1"/>
  <c r="H91" i="1"/>
  <c r="H37" i="1"/>
  <c r="H69" i="1"/>
  <c r="M128" i="12"/>
  <c r="N13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  <author>Microsoft Office User</author>
  </authors>
  <commentList>
    <comment ref="B5" authorId="0" shapeId="0" xr:uid="{33AEB398-D413-004F-BCCA-8507AEC3FA70}">
      <text>
        <r>
          <rPr>
            <b/>
            <sz val="8"/>
            <color rgb="FF000000"/>
            <rFont val="Tahoma"/>
            <family val="2"/>
          </rPr>
          <t xml:space="preserve">William Peterjohn: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This data includes EPA trends data found in:
</t>
        </r>
        <r>
          <rPr>
            <sz val="8"/>
            <color rgb="FF000000"/>
            <rFont val="Calibri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EPA (2000) National air pollutant emission trends, 1900-1998. EPA-454/R-00-002. Office of Air Quality Planning and Standards, Research Triangle Park. </t>
        </r>
        <r>
          <rPr>
            <u/>
            <sz val="8"/>
            <color rgb="FF000000"/>
            <rFont val="Calibri"/>
            <family val="2"/>
          </rPr>
          <t>https://rosap.ntl.bts.gov/pdfjs/web/viewer.html?file=/view/dot/4429/dot_4429_DS1.pdf</t>
        </r>
        <r>
          <rPr>
            <sz val="8"/>
            <color rgb="FF000000"/>
            <rFont val="Calibri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EPA emission estimates for the interval 1900-1998 were presented graphically (Fig. ES-1 in EPA 2000), so numeric values were derived from their graphical representation in a PDF document using the measuring tool in Adobe Acrobat to create a scaling factor for the Y-axis and to manually determine the values for each year. 
</t>
        </r>
        <r>
          <rPr>
            <sz val="8"/>
            <color rgb="FF000000"/>
            <rFont val="Calibri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 Everything has been converted from short tons to metric tons.
</t>
        </r>
        <r>
          <rPr>
            <sz val="8"/>
            <color rgb="FF000000"/>
            <rFont val="Calibri"/>
            <family val="2"/>
          </rPr>
          <t xml:space="preserve">Units are million metric tons.
</t>
        </r>
      </text>
    </comment>
    <comment ref="C5" authorId="0" shapeId="0" xr:uid="{A9D9C551-5993-AE43-ADC1-82C0391E91F1}">
      <text>
        <r>
          <rPr>
            <b/>
            <sz val="10"/>
            <color rgb="FF000000"/>
            <rFont val="Tahoma"/>
            <family val="2"/>
          </rPr>
          <t xml:space="preserve">William Peterjohn: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This data is from EPA national tier caps. 
</t>
        </r>
        <r>
          <rPr>
            <sz val="10"/>
            <color rgb="FF000000"/>
            <rFont val="Calibri"/>
            <family val="2"/>
          </rPr>
          <t xml:space="preserve">Everything has been converted from short tons to metric tons.
</t>
        </r>
        <r>
          <rPr>
            <sz val="10"/>
            <color rgb="FF000000"/>
            <rFont val="Calibri"/>
            <family val="2"/>
          </rPr>
          <t xml:space="preserve">Units are million metric tons.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Data from: https://www.epa.gov/air-emissions-inventories/air-pollutant-emissions-trends-data
</t>
        </r>
        <r>
          <rPr>
            <sz val="10"/>
            <color rgb="FF000000"/>
            <rFont val="Calibri"/>
            <family val="2"/>
          </rPr>
          <t xml:space="preserve"> 
</t>
        </r>
        <r>
          <rPr>
            <sz val="10"/>
            <color rgb="FF000000"/>
            <rFont val="Calibri"/>
            <family val="2"/>
          </rPr>
          <t xml:space="preserve">Accessed 2/7/2025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National Tier 1 CAPS Trends (xlsx)  Criteria pollutants National Tier 1 for 1970 - 2023
</t>
        </r>
      </text>
    </comment>
    <comment ref="D5" authorId="0" shapeId="0" xr:uid="{53A0B3E7-40B3-0443-8135-9D0D9BF876C6}">
      <text>
        <r>
          <rPr>
            <b/>
            <sz val="10"/>
            <color rgb="FF000000"/>
            <rFont val="Tahoma"/>
            <family val="2"/>
          </rPr>
          <t xml:space="preserve">William Peterjohn: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Verdana"/>
            <family val="34"/>
          </rPr>
          <t>This data includes EPA trends data and data from EPA national tier caps. Averaged where there is overlap.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Verdana"/>
            <family val="34"/>
          </rPr>
          <t>Everything has been converted from short tons to metric tons.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Verdana"/>
            <family val="34"/>
          </rPr>
          <t>Units are million metric tons.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E5" authorId="0" shapeId="0" xr:uid="{6E43B096-2F17-4744-A92D-8E01DD92E986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Where both older (EPA trends) and more recent values have been reported, the ratio of the old to new values is calculated. The mean old/new ratio is used to adjust the newer values to better standardize the entire NOx emission record.</t>
        </r>
      </text>
    </comment>
    <comment ref="G5" authorId="0" shapeId="0" xr:uid="{59E059F7-6952-4447-ACA3-BB0EC2C264E2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downloaded from: 
</t>
        </r>
        <r>
          <rPr>
            <sz val="10"/>
            <color rgb="FF000000"/>
            <rFont val="Tahoma"/>
            <family val="2"/>
          </rPr>
          <t xml:space="preserve">https://nadp.slh.wisc.edu/sites/ntn-wv18/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Accessed: 2/7/2025</t>
        </r>
      </text>
    </comment>
    <comment ref="H5" authorId="0" shapeId="0" xr:uid="{1E54D4EB-AAC0-1846-B679-B416D80F62A9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Used equation for the strong (R2= 0.83) linear fit between NOx emissions estimates and measured NO3 concentration in precipitation in the NADP data set.</t>
        </r>
      </text>
    </comment>
    <comment ref="I5" authorId="1" shapeId="0" xr:uid="{ABCECD6F-D9E7-A449-8B38-320F4F0A2DF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Estimated for Fernow by kriging georefernced values in Junge 1958.  See separate tab for details and Junge precipiation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B4" authorId="0" shapeId="0" xr:uid="{F8C0EB3F-7BC9-674C-9BF8-69B96A6F9A1A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Value from column H in the "NOx &amp;Precip NO3 Concentrations" tab of this spreadsheet</t>
        </r>
      </text>
    </comment>
    <comment ref="C4" authorId="0" shapeId="0" xr:uid="{ADE047BD-64BA-CC45-89F9-3773321D058F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column H in the "Precipication Data" tab of this spreadsheet.</t>
        </r>
      </text>
    </comment>
    <comment ref="H4" authorId="0" shapeId="0" xr:uid="{7CB6809F-10F2-AE41-A33D-B854E148EBC7}">
      <text>
        <r>
          <rPr>
            <b/>
            <sz val="10"/>
            <color rgb="FF000000"/>
            <rFont val="Tahoma"/>
            <family val="2"/>
          </rPr>
          <t xml:space="preserve">William Peterjohn: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downloaded from: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https://nadp.slh.wisc.edu/sites/ntn-wv18/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accessed 2/7/2025</t>
        </r>
      </text>
    </comment>
    <comment ref="I4" authorId="0" shapeId="0" xr:uid="{E2363097-8B21-5D45-BBA7-A7813251CD6B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Used relationship from CASNET data between NO3-N deposition and total (wet+dry) deposition found in the "CASNET Data for Fernow" tab in this spreadsheet.</t>
        </r>
      </text>
    </comment>
    <comment ref="J4" authorId="0" shapeId="0" xr:uid="{FBD62661-1183-CF4D-B28A-B8C0B919B4D6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Used relationship from CASNET data between NO3-N deposition and total (wet+dry) deposition found in the "CASNET Data for Fernow" tab in this spreadsheet.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B11" authorId="0" shapeId="0" xr:uid="{5B63D4A7-D3B6-7141-ACB3-064A218BA1CC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the "Precipication Data" tab of this spreadsheet.
</t>
        </r>
      </text>
    </comment>
    <comment ref="C11" authorId="0" shapeId="0" xr:uid="{18F68EE2-0399-7D47-A778-A767EB0D1767}">
      <text>
        <r>
          <rPr>
            <b/>
            <sz val="10"/>
            <color rgb="FF000000"/>
            <rFont val="Tahoma"/>
            <family val="2"/>
          </rPr>
          <t xml:space="preserve">William Peterjohn: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Esimates made using equation for strong (R2=0.88) linear relationship between actual streamflow and actual precipitation at WS 4
</t>
        </r>
      </text>
    </comment>
    <comment ref="F11" authorId="0" shapeId="0" xr:uid="{D5725C6C-39E2-7642-8616-AD2367B11910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column G in the "Precipication Data" tab of this spreadsheet.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G8" authorId="0" shapeId="0" xr:uid="{3E5A5F23-1226-1441-8827-84DA6C2B5B5B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Predictions made using strong (R2=0.86) linear relationship between wood 15N and average steram NO3 concentrations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K11" authorId="0" shapeId="0" xr:uid="{9E1CDF8C-194A-A442-B9E1-8B980858D755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By definition 
</t>
        </r>
        <r>
          <rPr>
            <sz val="10"/>
            <color rgb="FF000000"/>
            <rFont val="Tahoma"/>
            <family val="2"/>
          </rPr>
          <t>DON = TN - NO3 - NH4</t>
        </r>
      </text>
    </comment>
    <comment ref="P200" authorId="0" shapeId="0" xr:uid="{99D85D19-A6C8-4746-B2DE-70775FC50A84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Removed outlier</t>
        </r>
      </text>
    </comment>
    <comment ref="P220" authorId="0" shapeId="0" xr:uid="{9075E40E-B882-744E-9626-233B0D21D403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Removed outlier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B6" authorId="0" shapeId="0" xr:uid="{E14A3517-3E4E-FE4C-93E6-4B20A6E249BF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Column G in the "Steram Flow Data" tab in this spreadsheet</t>
        </r>
      </text>
    </comment>
    <comment ref="G6" authorId="0" shapeId="0" xr:uid="{195091A5-F406-4F40-B4B8-39182D6D8FE8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Baseline TN  concentration estimated from tree-ring data is 18.28 ueq/L and is thought to be the average value for the period from 1900 until 1920</t>
        </r>
      </text>
    </comment>
    <comment ref="D7" authorId="0" shapeId="0" xr:uid="{725E8555-3E53-0F4C-92D9-486D9B5999B3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Equation used to convert NO3 to TN was derived from TN &amp; NO3 data from WS 4 provided by Lacy Rucker with USFS R2=0.8791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from 2019-2025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See data in the "Stream TN &amp; DON Concentration" tab in this spreadsheet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B4" authorId="0" shapeId="0" xr:uid="{5759D52C-E945-6447-8CA9-DB6443DE3B23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column E in the "Stream TN Discharge" tab of this spreadshet</t>
        </r>
      </text>
    </comment>
    <comment ref="C4" authorId="0" shapeId="0" xr:uid="{1F7BECD8-1391-664D-91F5-0EFE01723654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column I in the "Total N Deposition Estimates" tab of this spreadsheet.</t>
        </r>
      </text>
    </comment>
    <comment ref="D4" authorId="0" shapeId="0" xr:uid="{8A4C591E-A501-074D-93F7-B0F1DBB60D43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Convert to negative values to display on bar chart </t>
        </r>
      </text>
    </comment>
  </commentList>
</comments>
</file>

<file path=xl/sharedStrings.xml><?xml version="1.0" encoding="utf-8"?>
<sst xmlns="http://schemas.openxmlformats.org/spreadsheetml/2006/main" count="731" uniqueCount="435">
  <si>
    <t>Date</t>
    <phoneticPr fontId="0" type="noConversion"/>
  </si>
  <si>
    <t>Average</t>
    <phoneticPr fontId="0" type="noConversion"/>
  </si>
  <si>
    <t>Ratio of old/new</t>
  </si>
  <si>
    <t>Mean of ratios</t>
  </si>
  <si>
    <t>Month</t>
  </si>
  <si>
    <t>Year</t>
  </si>
  <si>
    <t xml:space="preserve">Historic annual precipitation data </t>
  </si>
  <si>
    <t>To convert mm of precip to L/ha multiply by 10^4 L/(ha*mm)</t>
  </si>
  <si>
    <t xml:space="preserve">Year </t>
  </si>
  <si>
    <t>Fernow NADP Site Annual precip (mm)</t>
  </si>
  <si>
    <t>Fernow WS 4 Annual precipitation (mm)</t>
  </si>
  <si>
    <t>Predicted Fernow WS 4 Annual precipitation (mm)</t>
  </si>
  <si>
    <t>Predicted Fernow WS 4 Annual precipitation (L/ha*yr)</t>
  </si>
  <si>
    <t>Cumulative NO3-N Deposition (kg N/ha)</t>
  </si>
  <si>
    <t>Cumulative NO3-N Deposition at pre-industrial  emission rates (kg N/ha)</t>
  </si>
  <si>
    <t>Source = https://www.ncei.noaa.gov/access/monitoring/climate-at-a-glance/county/time-series/WV-093/pcp/12/12/1895-2025?trend=true&amp;trend_base=10&amp;begtrendyear=1895&amp;endtrendyear=2025&amp;filter=true&amp;filterType=running-mean</t>
  </si>
  <si>
    <t>Downloaded 3/19/25</t>
  </si>
  <si>
    <t>Tucker County, WV Annual Precipitation (inches)</t>
  </si>
  <si>
    <t>US Climatological Division = WV 04  (Central)  &amp; county = Tucker</t>
  </si>
  <si>
    <t xml:space="preserve">Source of Fernow Data = https://www.fs.usda.gov/rds/efrdata/efr/2  </t>
  </si>
  <si>
    <t>Date</t>
  </si>
  <si>
    <t>CASTNET data for Station PAR107</t>
  </si>
  <si>
    <t>https://gaftp.epa.gov/castnet/CASTNET_Outgoing/data/</t>
  </si>
  <si>
    <t>Downloaded 3/13/25</t>
  </si>
  <si>
    <t>NADP data for site NTN WV18</t>
  </si>
  <si>
    <t>https://nadp.slh.wisc.edu/sites/ntn-wv18/</t>
  </si>
  <si>
    <t>https://www.fs.usda.gov/rds/efrdata/database/2</t>
  </si>
  <si>
    <t>WS 4 Precip. Chem. Station C</t>
  </si>
  <si>
    <t>NADP Site NTN WV18</t>
  </si>
  <si>
    <t>Annual mean NO3</t>
  </si>
  <si>
    <t>SITE_ID</t>
  </si>
  <si>
    <t>YEAR</t>
  </si>
  <si>
    <t>N_DRY_HNO3</t>
  </si>
  <si>
    <t>N_DRY_NO3</t>
  </si>
  <si>
    <t>N_DRY_TNO3</t>
  </si>
  <si>
    <t>N_DRY_NH4</t>
  </si>
  <si>
    <t>N_DRY_NH3</t>
  </si>
  <si>
    <t>N_DRY_NOM</t>
  </si>
  <si>
    <t>N_DRY_NRED</t>
  </si>
  <si>
    <t>N_DRY_NOXI</t>
  </si>
  <si>
    <t>N_DRY</t>
  </si>
  <si>
    <t>N_WET_NO3</t>
  </si>
  <si>
    <t>N_WET_NH4</t>
  </si>
  <si>
    <t>N_WET</t>
  </si>
  <si>
    <t>N_TOTAL_NRED</t>
  </si>
  <si>
    <t>N_TOTAL_NOXI</t>
  </si>
  <si>
    <t>N_TOTAL</t>
  </si>
  <si>
    <t>PRECIP</t>
  </si>
  <si>
    <t xml:space="preserve"> (mg/L)</t>
  </si>
  <si>
    <t>PAR107</t>
  </si>
  <si>
    <t>Estimated</t>
  </si>
  <si>
    <t>COLUMN_NAME</t>
  </si>
  <si>
    <t>UNIT</t>
  </si>
  <si>
    <t>DESCRIPTION</t>
  </si>
  <si>
    <t>DATA_TYPE</t>
  </si>
  <si>
    <t>Site location identifier</t>
  </si>
  <si>
    <t>CHAR</t>
  </si>
  <si>
    <t>NUMBER</t>
  </si>
  <si>
    <t>kg-n/ha/yr</t>
  </si>
  <si>
    <t>Dry nitric acid deposition; kg-N/ha/yr</t>
  </si>
  <si>
    <t>Dry nitrate deposition; kg-N/ha/yr</t>
  </si>
  <si>
    <t>Dry total nitrate (nitric acid + nitrate) deposition; kg-N/ha/yr</t>
  </si>
  <si>
    <t>Dry ammonium deposition; kg-N/ha/yr</t>
  </si>
  <si>
    <t>Dry ammonia deposition; kg-N/ha/yr</t>
  </si>
  <si>
    <t>Dry non-measured nitrogen species. Values are modeled from CMAQ; kg-N/ha/yr</t>
  </si>
  <si>
    <t>Dry total reduced nitrogen deposition; kg-N/ha/yr</t>
  </si>
  <si>
    <t>Total dry oxidized nitrogen deposition; kg-N/ha/yr</t>
  </si>
  <si>
    <t>Total dry nitrogen deposition; kg-N/ha/yr</t>
  </si>
  <si>
    <t>Wet nitrate deposition; kg-N/ha/yr</t>
  </si>
  <si>
    <t>Wet ammonium deposition; kg-N/ha/yr</t>
  </si>
  <si>
    <t>Total wet nitrogen deposition; kg-N/ha/yr</t>
  </si>
  <si>
    <t>Total (wet + dry) reduced nitrogen deposition; kg-N/ha/yr</t>
  </si>
  <si>
    <t>Total (wet + dry) oxidized nitrogen deposition; kg-N/ha/yr</t>
  </si>
  <si>
    <t>Total (wet + dry) nitrogen deposition; kg-N/ha/yr</t>
  </si>
  <si>
    <t>cm</t>
  </si>
  <si>
    <t>Precipitation; cm</t>
  </si>
  <si>
    <t>Cumulative Total N Deposition (kg N/ha)</t>
  </si>
  <si>
    <t>Total cumulative N added =</t>
  </si>
  <si>
    <t>Results for Query #3137</t>
  </si>
  <si>
    <t>URL: https://www.fs.usda.gov/rds/efrdata/queryresults/17/3137</t>
  </si>
  <si>
    <t>Data publication &amp; complete metadata: https://doi.org/10.2737/RDS-2011-0015</t>
  </si>
  <si>
    <t>Query datetime: 2025-03-20 15:00:34</t>
  </si>
  <si>
    <t>Filters:</t>
  </si>
  <si>
    <t>Watershed = 'WS-4'</t>
  </si>
  <si>
    <t>Date ≥ '1951-1-1'</t>
  </si>
  <si>
    <t>Date ≤ '2019-12-31'</t>
  </si>
  <si>
    <t>Precipitation (mm)</t>
  </si>
  <si>
    <t>WS 4 Streamflow (mm)</t>
  </si>
  <si>
    <t>Estimated/Actual</t>
  </si>
  <si>
    <t>WS 4 Stream Conductivity (uS/cm)</t>
  </si>
  <si>
    <t>Annual average of volume-weighted monthly mean concentrations</t>
  </si>
  <si>
    <t>N</t>
  </si>
  <si>
    <t>Data gap in chemistry or incomplete year</t>
  </si>
  <si>
    <t>WS 4 Fernow Experimental Forest</t>
  </si>
  <si>
    <t>Site</t>
  </si>
  <si>
    <t>Spp</t>
  </si>
  <si>
    <t>N Rows</t>
  </si>
  <si>
    <t>Wood Mean(d15N)</t>
  </si>
  <si>
    <t>% Error</t>
  </si>
  <si>
    <t>FER</t>
  </si>
  <si>
    <t>LITU</t>
  </si>
  <si>
    <t>Estimated from wood 15N</t>
  </si>
  <si>
    <t>Avg of adjacent estimates from wood 15N</t>
  </si>
  <si>
    <t>Data gap in chemistry or incomplete year for actual values</t>
  </si>
  <si>
    <t>No highlighting are actual values</t>
  </si>
  <si>
    <t>% net retention</t>
  </si>
  <si>
    <t>Difference between actual cumulative deposition and deposition at pre-industrial rate</t>
  </si>
  <si>
    <t>EMISSIONS</t>
  </si>
  <si>
    <t>Average estimated concentration before 1970 13.9 uM from tree ring 15N</t>
  </si>
  <si>
    <t>DON concentration was small ~5.4% of TN concentration</t>
  </si>
  <si>
    <t>Outlier</t>
  </si>
  <si>
    <t>Average =</t>
  </si>
  <si>
    <t>Grand Total</t>
  </si>
  <si>
    <t>Average of DON % of TN</t>
  </si>
  <si>
    <t>Row Labels</t>
  </si>
  <si>
    <t>Two outliers removed</t>
  </si>
  <si>
    <t>DON % of TN</t>
  </si>
  <si>
    <t>TN (mg L-1)</t>
  </si>
  <si>
    <t>NO3N (mg L-1)</t>
  </si>
  <si>
    <t>WS</t>
  </si>
  <si>
    <t>Calculated</t>
  </si>
  <si>
    <t>Parsons, WV 26287</t>
  </si>
  <si>
    <t>459 Nursery Bottom Road</t>
  </si>
  <si>
    <t>lacy.rucker@usda.gov</t>
  </si>
  <si>
    <t>p: 304-478-2000 x5552128</t>
  </si>
  <si>
    <t>Northern Research Station</t>
  </si>
  <si>
    <t>Forest Service</t>
  </si>
  <si>
    <t>Biological Scientist</t>
  </si>
  <si>
    <t>Lacy Rucker</t>
  </si>
  <si>
    <t>DON/TN =</t>
  </si>
  <si>
    <t>NH3/TN =</t>
  </si>
  <si>
    <t>NO3/TN =</t>
  </si>
  <si>
    <t>NH4+ concentration in stream water is negligible (~1.2% of TN concentration)</t>
  </si>
  <si>
    <t>Sample count =</t>
  </si>
  <si>
    <t>Estimated only</t>
  </si>
  <si>
    <t>Junge Precipiation Chemistry Data</t>
  </si>
  <si>
    <t>1956-1957</t>
  </si>
  <si>
    <t>Junge and Gustafson 1956 Bulletin of the American Meteorological Society 37:244</t>
  </si>
  <si>
    <t>Junge 1958 Transactions of the American Geophysical Union 39:241-248</t>
  </si>
  <si>
    <t>Three ocean stations (Echo, Coca, and Delta) were part of network but not included here.</t>
  </si>
  <si>
    <t>One station in the Azores was also not included here.</t>
  </si>
  <si>
    <t>UTM coordinates for each location from Google Earth</t>
  </si>
  <si>
    <t xml:space="preserve">Cities used were determined/estimated using the abbreviations given in Junge 1956, and by comparing their locations in the maps found in Junge 1958  to the location of cities in a current atlas. </t>
  </si>
  <si>
    <t>Site abbreviation</t>
  </si>
  <si>
    <t>State/Provience</t>
  </si>
  <si>
    <t>City</t>
  </si>
  <si>
    <t>UTM Zone</t>
  </si>
  <si>
    <t>UTM Easting (m)</t>
  </si>
  <si>
    <t>UTM Northing (m)</t>
  </si>
  <si>
    <t>Latitude</t>
  </si>
  <si>
    <t>Longitude</t>
  </si>
  <si>
    <t>NO3_Jul/Sep (mg/L)</t>
  </si>
  <si>
    <t>NO3_Oct/Dec (mg/L)</t>
  </si>
  <si>
    <t>NO3_Jan/Mar (mg/L)</t>
  </si>
  <si>
    <t>NO3_Apr/Jun (mg/L)</t>
  </si>
  <si>
    <t>Average_NO3 (mg/L)</t>
  </si>
  <si>
    <t>Average_NO3-N (mg/L)</t>
  </si>
  <si>
    <t>MO</t>
  </si>
  <si>
    <t>AL</t>
  </si>
  <si>
    <t xml:space="preserve">Mobile </t>
  </si>
  <si>
    <t>16 R</t>
  </si>
  <si>
    <t>1956/1957</t>
  </si>
  <si>
    <t>MG</t>
  </si>
  <si>
    <t xml:space="preserve">Montgomery </t>
  </si>
  <si>
    <t>16 S</t>
  </si>
  <si>
    <t>LI</t>
  </si>
  <si>
    <t>AR</t>
  </si>
  <si>
    <t xml:space="preserve">Little Rock </t>
  </si>
  <si>
    <t>15 S</t>
  </si>
  <si>
    <t>TU</t>
  </si>
  <si>
    <t>AZ</t>
  </si>
  <si>
    <t xml:space="preserve">Tucson </t>
  </si>
  <si>
    <t>12 S</t>
  </si>
  <si>
    <t>SM</t>
  </si>
  <si>
    <t>CA</t>
  </si>
  <si>
    <t xml:space="preserve">San Miguel </t>
  </si>
  <si>
    <t>10 S</t>
  </si>
  <si>
    <t>NR</t>
  </si>
  <si>
    <t>RE</t>
  </si>
  <si>
    <t xml:space="preserve">Redding </t>
  </si>
  <si>
    <t>10 T</t>
  </si>
  <si>
    <t>SD</t>
  </si>
  <si>
    <t xml:space="preserve">San Diego </t>
  </si>
  <si>
    <t>11 S</t>
  </si>
  <si>
    <t>FR</t>
  </si>
  <si>
    <t xml:space="preserve">Fresno </t>
  </si>
  <si>
    <t>GJ</t>
  </si>
  <si>
    <t>CO</t>
  </si>
  <si>
    <t xml:space="preserve">Grand Junction </t>
  </si>
  <si>
    <t>12S</t>
  </si>
  <si>
    <t>WA</t>
  </si>
  <si>
    <t>D.C.</t>
  </si>
  <si>
    <t>Washington</t>
  </si>
  <si>
    <t>18 S</t>
  </si>
  <si>
    <t>TL</t>
  </si>
  <si>
    <t>FL</t>
  </si>
  <si>
    <t xml:space="preserve">Tallahassee </t>
  </si>
  <si>
    <t>JV</t>
  </si>
  <si>
    <t xml:space="preserve">Jacksonville </t>
  </si>
  <si>
    <t>17 R</t>
  </si>
  <si>
    <t>TP</t>
  </si>
  <si>
    <t xml:space="preserve">Tampa </t>
  </si>
  <si>
    <t>WE</t>
  </si>
  <si>
    <t xml:space="preserve">Wellington </t>
  </si>
  <si>
    <t>GV</t>
  </si>
  <si>
    <t>GA</t>
  </si>
  <si>
    <t xml:space="preserve">Gainesville </t>
  </si>
  <si>
    <t>17 S</t>
  </si>
  <si>
    <t>DE</t>
  </si>
  <si>
    <t>IA</t>
  </si>
  <si>
    <t xml:space="preserve">Des Moines </t>
  </si>
  <si>
    <t>15 T</t>
  </si>
  <si>
    <t>BO</t>
  </si>
  <si>
    <t>ID</t>
  </si>
  <si>
    <t xml:space="preserve">Boise </t>
  </si>
  <si>
    <t>11 T</t>
  </si>
  <si>
    <t>PO</t>
  </si>
  <si>
    <t xml:space="preserve">Pocatello </t>
  </si>
  <si>
    <t>12 T</t>
  </si>
  <si>
    <t>IN</t>
  </si>
  <si>
    <t xml:space="preserve">Indianapolis </t>
  </si>
  <si>
    <t>WC</t>
  </si>
  <si>
    <t>KA</t>
  </si>
  <si>
    <t xml:space="preserve">Wichita </t>
  </si>
  <si>
    <t>14 S</t>
  </si>
  <si>
    <t>GO</t>
  </si>
  <si>
    <t xml:space="preserve">Gove City </t>
  </si>
  <si>
    <t>LK</t>
  </si>
  <si>
    <t>LA</t>
  </si>
  <si>
    <t xml:space="preserve">Lake Charles </t>
  </si>
  <si>
    <t>15 R</t>
  </si>
  <si>
    <t>NU</t>
  </si>
  <si>
    <t>MA</t>
  </si>
  <si>
    <t xml:space="preserve">Nantucket </t>
  </si>
  <si>
    <t>19 T</t>
  </si>
  <si>
    <t>ME</t>
  </si>
  <si>
    <t xml:space="preserve">Caribou </t>
  </si>
  <si>
    <t>GR</t>
  </si>
  <si>
    <t>MI</t>
  </si>
  <si>
    <t xml:space="preserve">Grand Rapids </t>
  </si>
  <si>
    <t>16 T</t>
  </si>
  <si>
    <t>SS</t>
  </si>
  <si>
    <t xml:space="preserve">Sault Ste. Marie </t>
  </si>
  <si>
    <t>ST</t>
  </si>
  <si>
    <t>MN</t>
  </si>
  <si>
    <t xml:space="preserve">St. Cloud </t>
  </si>
  <si>
    <t>IF</t>
  </si>
  <si>
    <t xml:space="preserve">International Falls </t>
  </si>
  <si>
    <t>15 U</t>
  </si>
  <si>
    <t xml:space="preserve">Columbia </t>
  </si>
  <si>
    <t>JA</t>
  </si>
  <si>
    <t>MS</t>
  </si>
  <si>
    <t xml:space="preserve">Jackson </t>
  </si>
  <si>
    <t>HE</t>
  </si>
  <si>
    <t>MT</t>
  </si>
  <si>
    <t xml:space="preserve">Helena </t>
  </si>
  <si>
    <t>GL</t>
  </si>
  <si>
    <t xml:space="preserve">Glasgow </t>
  </si>
  <si>
    <t>13 U</t>
  </si>
  <si>
    <t>HA</t>
  </si>
  <si>
    <t>NC</t>
  </si>
  <si>
    <t xml:space="preserve">Hatteras </t>
  </si>
  <si>
    <t>BI</t>
  </si>
  <si>
    <t>ND</t>
  </si>
  <si>
    <t xml:space="preserve">Bismark </t>
  </si>
  <si>
    <t>14 T</t>
  </si>
  <si>
    <t>GI</t>
  </si>
  <si>
    <t>NE</t>
  </si>
  <si>
    <t xml:space="preserve">Grand Island </t>
  </si>
  <si>
    <t>SC</t>
  </si>
  <si>
    <t xml:space="preserve">NE </t>
  </si>
  <si>
    <t xml:space="preserve">Scottsbluff </t>
  </si>
  <si>
    <t>13 T</t>
  </si>
  <si>
    <t>SV</t>
  </si>
  <si>
    <t>Newfoundland</t>
  </si>
  <si>
    <t xml:space="preserve">Stephenville </t>
  </si>
  <si>
    <t>21 U</t>
  </si>
  <si>
    <t>AQ</t>
  </si>
  <si>
    <t>NM</t>
  </si>
  <si>
    <t xml:space="preserve">Albuquerque </t>
  </si>
  <si>
    <t>13 S</t>
  </si>
  <si>
    <t>NV</t>
  </si>
  <si>
    <t xml:space="preserve">Las Vegas </t>
  </si>
  <si>
    <t>EY</t>
  </si>
  <si>
    <t xml:space="preserve">Ely </t>
  </si>
  <si>
    <t>WI</t>
  </si>
  <si>
    <t xml:space="preserve">Winnemucca </t>
  </si>
  <si>
    <t>NY</t>
  </si>
  <si>
    <t xml:space="preserve">Albany </t>
  </si>
  <si>
    <t>18 T</t>
  </si>
  <si>
    <t>AK</t>
  </si>
  <si>
    <t>OH</t>
  </si>
  <si>
    <t xml:space="preserve">Akron </t>
  </si>
  <si>
    <t>17 T</t>
  </si>
  <si>
    <t>SA</t>
  </si>
  <si>
    <t>OR</t>
  </si>
  <si>
    <t xml:space="preserve">Salem </t>
  </si>
  <si>
    <t xml:space="preserve">Medford </t>
  </si>
  <si>
    <t>WM</t>
  </si>
  <si>
    <t>PA</t>
  </si>
  <si>
    <t xml:space="preserve">Williamsport </t>
  </si>
  <si>
    <t>CH</t>
  </si>
  <si>
    <t xml:space="preserve">Charleston </t>
  </si>
  <si>
    <t>HU</t>
  </si>
  <si>
    <t xml:space="preserve">Huron </t>
  </si>
  <si>
    <t>NA</t>
  </si>
  <si>
    <t>TN</t>
  </si>
  <si>
    <t xml:space="preserve">Nashville </t>
  </si>
  <si>
    <t>EL</t>
  </si>
  <si>
    <t>TX</t>
  </si>
  <si>
    <t xml:space="preserve">El Paso </t>
  </si>
  <si>
    <t>13 R</t>
  </si>
  <si>
    <t>BR</t>
  </si>
  <si>
    <t xml:space="preserve">Brownsville </t>
  </si>
  <si>
    <t>14 R</t>
  </si>
  <si>
    <t>LO</t>
  </si>
  <si>
    <t xml:space="preserve">Laredo </t>
  </si>
  <si>
    <t>SN</t>
  </si>
  <si>
    <t xml:space="preserve">San Angelo </t>
  </si>
  <si>
    <t>AM</t>
  </si>
  <si>
    <t xml:space="preserve">Amarillo </t>
  </si>
  <si>
    <t>FO</t>
  </si>
  <si>
    <t xml:space="preserve">Fort Worth </t>
  </si>
  <si>
    <t>BE</t>
  </si>
  <si>
    <t>UK Territory</t>
  </si>
  <si>
    <t>Bermuda</t>
  </si>
  <si>
    <t>20 S</t>
  </si>
  <si>
    <t>RO</t>
  </si>
  <si>
    <t>VA</t>
  </si>
  <si>
    <t xml:space="preserve">Roanoke </t>
  </si>
  <si>
    <t>BU</t>
  </si>
  <si>
    <t>VT</t>
  </si>
  <si>
    <t xml:space="preserve">Burlington </t>
  </si>
  <si>
    <t>YA</t>
  </si>
  <si>
    <t xml:space="preserve">Yakima </t>
  </si>
  <si>
    <t>TA</t>
  </si>
  <si>
    <t>Tatoosh Island</t>
  </si>
  <si>
    <t>10 U</t>
  </si>
  <si>
    <t>SP</t>
  </si>
  <si>
    <t xml:space="preserve">Spokane </t>
  </si>
  <si>
    <t xml:space="preserve">Madison </t>
  </si>
  <si>
    <t>SH</t>
  </si>
  <si>
    <t>WY</t>
  </si>
  <si>
    <t xml:space="preserve">Sheridan </t>
  </si>
  <si>
    <t>NR = Not Reported</t>
  </si>
  <si>
    <t>Cumulative N retentiion (kg N/ha)</t>
  </si>
  <si>
    <t>% Cumulative inputs retained =</t>
  </si>
  <si>
    <t>Cumulative</t>
  </si>
  <si>
    <t>Estimated discharge at baseline TN concentration</t>
  </si>
  <si>
    <t>Cumulative at baseline concentration</t>
  </si>
  <si>
    <t xml:space="preserve">Additional cumulative N loss above expected at </t>
  </si>
  <si>
    <t xml:space="preserve">baseline concentration = </t>
  </si>
  <si>
    <t>Cumulative N retentiion starting in 1907 (kg N/ha)</t>
  </si>
  <si>
    <t>Tucker County, WV Annual Precipitation (mm)</t>
  </si>
  <si>
    <t>Older EPA trends</t>
  </si>
  <si>
    <t>More recent EPA</t>
  </si>
  <si>
    <t>Estimated emission values adjusted using mean old/new ratio</t>
  </si>
  <si>
    <t>Kriged map created using ArcMap software which also provided interpolated estimate for the location of the Fernow Experimental Forest</t>
  </si>
  <si>
    <t>Detailed information found in the notes for each column.</t>
  </si>
  <si>
    <t>Fernow WS 4 Annual precipitation (L/ha*yr)</t>
  </si>
  <si>
    <t>Estimated using Tucker County relationship</t>
  </si>
  <si>
    <t>Older values for WS 4 estimated using  equations for strong linear relationship between WS 4 measurements and those for Tucker County</t>
  </si>
  <si>
    <t>Data to establish relationship between total N and wet NO3-N deposition at the Fernow Experimental Forest NADP site</t>
  </si>
  <si>
    <r>
      <t xml:space="preserve">Cumulative Total N Deposition at </t>
    </r>
    <r>
      <rPr>
        <b/>
        <sz val="10"/>
        <rFont val="Arial"/>
        <family val="2"/>
      </rPr>
      <t>pre-industrial rate</t>
    </r>
    <r>
      <rPr>
        <sz val="10"/>
        <rFont val="Arial"/>
        <family val="2"/>
      </rPr>
      <t xml:space="preserve">  (kg N/ha)</t>
    </r>
  </si>
  <si>
    <t>Detailed information found in the column notes</t>
  </si>
  <si>
    <t>Estimated Fernow WS 4 Annual precipitation (L/ha*yr)</t>
  </si>
  <si>
    <r>
      <t xml:space="preserve">WS 4 Streamflow </t>
    </r>
    <r>
      <rPr>
        <b/>
        <sz val="12"/>
        <color theme="1"/>
        <rFont val="Calibri"/>
        <family val="2"/>
        <scheme val="minor"/>
      </rPr>
      <t>(mm)</t>
    </r>
  </si>
  <si>
    <t>Incomplete year</t>
  </si>
  <si>
    <t>Incomplete year of data for actual values</t>
  </si>
  <si>
    <t>Data from request sent to  Lacy Rucker on 6/17/2025</t>
  </si>
  <si>
    <t>Avg. NO3 before 1970</t>
  </si>
  <si>
    <t>Predicted NO3 (ueq/L) from wood 15N</t>
  </si>
  <si>
    <t>Wood 15N data from Dr. Brenden McNeil in Dept of Geology &amp; Geography at West Virginia Universiy</t>
  </si>
  <si>
    <t>More information found in the column notes</t>
  </si>
  <si>
    <t xml:space="preserve">Kriging Procedure </t>
  </si>
  <si>
    <t>Program used:</t>
  </si>
  <si>
    <t>ArcMap; Geostatistical Analyst; Geostatistical Wizard</t>
  </si>
  <si>
    <t>Kriging paramaters:</t>
  </si>
  <si>
    <t xml:space="preserve">Type </t>
  </si>
  <si>
    <t>Ordinary Kriging with no transformations or trend removals</t>
  </si>
  <si>
    <t>Model</t>
  </si>
  <si>
    <t>Spherical, anisotropy = true, partial sill = true, nugget and calculatle nugget= true, rest = default settings</t>
  </si>
  <si>
    <t>Author:  William T. Peterjohn</t>
  </si>
  <si>
    <t>Title:   One hundred and twenty-three years of nitrogen inputs and outputs at a forested watershed in Central Applachia</t>
  </si>
  <si>
    <t xml:space="preserve">Journal:  Biogeochemsitry </t>
  </si>
  <si>
    <t>Manuscript ID:  BGCH-D-25-00251</t>
  </si>
  <si>
    <t>Expected year of publication:  2026</t>
  </si>
  <si>
    <t>Current status:  In revision</t>
  </si>
  <si>
    <t>The spreadsheet contains the data, calculations, and figures used in the following publication:</t>
  </si>
  <si>
    <t xml:space="preserve">Volume-weighted monthly mean data obtained from data request to Lacy Rucker (Fernow data manager lacy.rucker@usda.gov).  Annual means determined using pivot table of monthly data </t>
  </si>
  <si>
    <t>Methods used are described in Burnham et al. 2016. DOI 10.1007/s10533-016-0248-y</t>
  </si>
  <si>
    <t>Percentages of TN:</t>
  </si>
  <si>
    <t>Constant DON</t>
  </si>
  <si>
    <t>Deviation from</t>
  </si>
  <si>
    <t>measured TN</t>
  </si>
  <si>
    <t>Last revison: April 22, 2026</t>
  </si>
  <si>
    <t>Fernow NADP NO3 conc in rain (µmol/L)</t>
  </si>
  <si>
    <r>
      <t xml:space="preserve">Estimated NO3 conc (µmol/L) at Fernow NADP site using adjusted old emissions and </t>
    </r>
    <r>
      <rPr>
        <b/>
        <sz val="12"/>
        <color theme="1"/>
        <rFont val="Calibri"/>
        <family val="2"/>
        <scheme val="minor"/>
      </rPr>
      <t>linear fit without defined intercept</t>
    </r>
  </si>
  <si>
    <t>Estimated NO3 in rain using data from Junge in 1957 (µmol/L)</t>
  </si>
  <si>
    <t>Average_NO3 -N (µmol/L)</t>
  </si>
  <si>
    <t>Wet NO3 Conc. (µmol/L)</t>
  </si>
  <si>
    <t>(µmol/L)</t>
  </si>
  <si>
    <t>Estimated NO3 conc (µmol/L) at Fernow NADP site using adjusted old emissions and linear fit without defined intercept</t>
  </si>
  <si>
    <t>Predicted Fernow WS 4 Annual NO3-N deposition in wetfall (kg N/ha/yr)</t>
  </si>
  <si>
    <t>NO3-N Deposition at pre-industrial (1900-1910) avg. concn. (Kg N/ha/yr)</t>
  </si>
  <si>
    <t>Fernow NADP NO3-N deposition in rain (kg N/ha/yr)</t>
  </si>
  <si>
    <t>Estimated Total N  deposition for WS 4 (kg N/ha/yr)</t>
  </si>
  <si>
    <r>
      <t xml:space="preserve">Total N Deposition at </t>
    </r>
    <r>
      <rPr>
        <b/>
        <sz val="10"/>
        <rFont val="Arial"/>
        <family val="2"/>
      </rPr>
      <t>pre-industrial (1900-1910)</t>
    </r>
    <r>
      <rPr>
        <sz val="10"/>
        <rFont val="Arial"/>
        <family val="2"/>
      </rPr>
      <t xml:space="preserve"> avg. deposition. (kg N/ha/yr)</t>
    </r>
  </si>
  <si>
    <r>
      <t xml:space="preserve">WS 4 Streamflow </t>
    </r>
    <r>
      <rPr>
        <b/>
        <sz val="12"/>
        <color theme="1"/>
        <rFont val="Calibri"/>
        <family val="2"/>
        <scheme val="minor"/>
      </rPr>
      <t>(L/ha/yr)</t>
    </r>
  </si>
  <si>
    <t>WS 4 Stream Nitrate Concentration (µmol/L)</t>
  </si>
  <si>
    <t>Average NO3 (µmol/L)</t>
  </si>
  <si>
    <t>Stream NO3 µmol/L</t>
  </si>
  <si>
    <t>Avg. Estimated NO3 (µmol/L)  before 1970</t>
  </si>
  <si>
    <r>
      <t xml:space="preserve">NH3N </t>
    </r>
    <r>
      <rPr>
        <b/>
        <sz val="12"/>
        <color theme="1"/>
        <rFont val="Calibri"/>
        <family val="2"/>
        <scheme val="minor"/>
      </rPr>
      <t>(µmol/L)</t>
    </r>
  </si>
  <si>
    <r>
      <t xml:space="preserve">TN </t>
    </r>
    <r>
      <rPr>
        <b/>
        <sz val="12"/>
        <color theme="1"/>
        <rFont val="Calibri"/>
        <family val="2"/>
        <scheme val="minor"/>
      </rPr>
      <t>(µmol/L)</t>
    </r>
  </si>
  <si>
    <r>
      <t xml:space="preserve">NO3 </t>
    </r>
    <r>
      <rPr>
        <b/>
        <sz val="12"/>
        <color theme="1"/>
        <rFont val="Calibri"/>
        <family val="2"/>
        <scheme val="minor"/>
      </rPr>
      <t>(µmol/L)</t>
    </r>
  </si>
  <si>
    <t>NH3 (mg L-1)</t>
  </si>
  <si>
    <r>
      <t xml:space="preserve">DON </t>
    </r>
    <r>
      <rPr>
        <b/>
        <sz val="12"/>
        <color theme="1"/>
        <rFont val="Calibri"/>
        <family val="2"/>
        <scheme val="minor"/>
      </rPr>
      <t>(µmol/L)</t>
    </r>
  </si>
  <si>
    <t>TN (µmol/L)</t>
  </si>
  <si>
    <t>Average of DON (µmol/L)</t>
  </si>
  <si>
    <t>Average of TN (µmol/L)</t>
  </si>
  <si>
    <t>Average of NH3 (µmol/L)</t>
  </si>
  <si>
    <t>Average of NO3 (µmol/L)</t>
  </si>
  <si>
    <t>WS 4 Streamflow (L/ha/yr)</t>
  </si>
  <si>
    <t>WS 4 Stream NO3 (µmol/L)</t>
  </si>
  <si>
    <t>WS 4 Stream TN (µmol/L)</t>
  </si>
  <si>
    <t>WS 4 Stream Total N Discharge (kg N/ha/yr)</t>
  </si>
  <si>
    <t>Estimated/Actual Total N (inorganic + organic) WS4 annual discharge (kg N/ha/yr)</t>
  </si>
  <si>
    <t>Estimated Total N deposition (wet+dry) (kg N/ha/yr)</t>
  </si>
  <si>
    <t>Stream N Output (kg N/ha/yr)</t>
  </si>
  <si>
    <t>Retention (kg N/ha/yr)</t>
  </si>
  <si>
    <t>Deposition for baseline NO₃ concentration (1900-1910)</t>
  </si>
  <si>
    <t>Actual stream NO₃</t>
  </si>
  <si>
    <t>Calculated stream NO₃</t>
  </si>
  <si>
    <t>Tree ring ¹⁵N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</si>
</sst>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"/>
    <numFmt numFmtId="166" formatCode="0.0"/>
    <numFmt numFmtId="167" formatCode="0.000"/>
    <numFmt numFmtId="168" formatCode="0.0000"/>
  </numFmts>
  <fonts count="31" x14ac:knownFonts="1">
    <font>
      <sz val="12"/>
      <color theme="1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name val="Arial Unicode MS"/>
      <family val="2"/>
    </font>
    <font>
      <sz val="10"/>
      <color indexed="8"/>
      <name val="Arial"/>
      <family val="2"/>
    </font>
    <font>
      <sz val="12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rgb="FF000000"/>
      <name val="Verdana"/>
      <family val="34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 (Body)"/>
    </font>
    <font>
      <b/>
      <sz val="18"/>
      <color theme="1"/>
      <name val="Calibri"/>
      <family val="2"/>
      <scheme val="minor"/>
    </font>
    <font>
      <sz val="8"/>
      <color rgb="FF000000"/>
      <name val="Calibri"/>
      <family val="2"/>
    </font>
    <font>
      <u/>
      <sz val="8"/>
      <color rgb="FF000000"/>
      <name val="Calibri"/>
      <family val="2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 applyNumberFormat="0" applyFill="0" applyBorder="0" applyAlignment="0" applyProtection="0"/>
  </cellStyleXfs>
  <cellXfs count="88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0" xfId="1"/>
    <xf numFmtId="0" fontId="4" fillId="0" borderId="0" xfId="1" applyFont="1"/>
    <xf numFmtId="2" fontId="0" fillId="5" borderId="0" xfId="0" applyNumberFormat="1" applyFill="1" applyAlignment="1">
      <alignment horizontal="center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0" fillId="4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8" fillId="0" borderId="0" xfId="1" applyFon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9" fillId="0" borderId="0" xfId="1" applyFont="1" applyAlignment="1">
      <alignment horizontal="left" vertical="center"/>
    </xf>
    <xf numFmtId="2" fontId="9" fillId="0" borderId="0" xfId="1" applyNumberFormat="1" applyFont="1" applyAlignment="1">
      <alignment horizontal="center" vertical="center"/>
    </xf>
    <xf numFmtId="2" fontId="1" fillId="2" borderId="1" xfId="1" applyNumberFormat="1" applyFont="1" applyFill="1" applyBorder="1" applyAlignment="1">
      <alignment horizontal="center" vertical="top" wrapText="1"/>
    </xf>
    <xf numFmtId="0" fontId="3" fillId="0" borderId="0" xfId="1" applyAlignment="1">
      <alignment horizontal="center" wrapText="1"/>
    </xf>
    <xf numFmtId="2" fontId="1" fillId="0" borderId="0" xfId="1" applyNumberFormat="1" applyFont="1" applyAlignment="1">
      <alignment horizontal="center"/>
    </xf>
    <xf numFmtId="166" fontId="3" fillId="0" borderId="0" xfId="1" applyNumberFormat="1" applyAlignment="1">
      <alignment horizontal="center"/>
    </xf>
    <xf numFmtId="1" fontId="10" fillId="0" borderId="0" xfId="0" applyNumberFormat="1" applyFont="1"/>
    <xf numFmtId="0" fontId="10" fillId="0" borderId="0" xfId="0" applyFont="1"/>
    <xf numFmtId="2" fontId="0" fillId="5" borderId="0" xfId="0" applyNumberFormat="1" applyFill="1"/>
    <xf numFmtId="0" fontId="0" fillId="5" borderId="0" xfId="0" applyFill="1"/>
    <xf numFmtId="2" fontId="3" fillId="5" borderId="0" xfId="1" applyNumberFormat="1" applyFill="1" applyAlignment="1">
      <alignment horizontal="center"/>
    </xf>
    <xf numFmtId="0" fontId="3" fillId="5" borderId="0" xfId="1" applyFill="1"/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2" fontId="0" fillId="6" borderId="0" xfId="0" applyNumberFormat="1" applyFill="1"/>
    <xf numFmtId="0" fontId="0" fillId="6" borderId="0" xfId="0" applyFill="1"/>
    <xf numFmtId="165" fontId="9" fillId="0" borderId="0" xfId="4" applyNumberFormat="1" applyFont="1" applyAlignment="1">
      <alignment horizontal="center" wrapText="1"/>
    </xf>
    <xf numFmtId="0" fontId="0" fillId="7" borderId="0" xfId="0" applyFill="1"/>
    <xf numFmtId="2" fontId="0" fillId="8" borderId="0" xfId="0" applyNumberFormat="1" applyFill="1"/>
    <xf numFmtId="0" fontId="0" fillId="8" borderId="0" xfId="0" applyFill="1"/>
    <xf numFmtId="0" fontId="0" fillId="9" borderId="0" xfId="0" applyFill="1"/>
    <xf numFmtId="2" fontId="0" fillId="9" borderId="0" xfId="0" applyNumberFormat="1" applyFill="1"/>
    <xf numFmtId="2" fontId="3" fillId="6" borderId="0" xfId="1" applyNumberFormat="1" applyFill="1" applyAlignment="1">
      <alignment horizontal="center"/>
    </xf>
    <xf numFmtId="0" fontId="0" fillId="10" borderId="0" xfId="0" applyFill="1"/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6" borderId="0" xfId="0" applyNumberFormat="1" applyFill="1" applyAlignment="1">
      <alignment horizontal="center"/>
    </xf>
    <xf numFmtId="2" fontId="0" fillId="7" borderId="0" xfId="0" applyNumberFormat="1" applyFill="1"/>
    <xf numFmtId="0" fontId="0" fillId="11" borderId="0" xfId="0" applyFill="1"/>
    <xf numFmtId="0" fontId="12" fillId="11" borderId="0" xfId="0" applyFont="1" applyFill="1"/>
    <xf numFmtId="0" fontId="0" fillId="10" borderId="0" xfId="0" applyFill="1" applyAlignment="1">
      <alignment horizontal="center"/>
    </xf>
    <xf numFmtId="0" fontId="11" fillId="10" borderId="0" xfId="0" applyFont="1" applyFill="1"/>
    <xf numFmtId="2" fontId="0" fillId="10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3" fillId="10" borderId="0" xfId="1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3" fillId="8" borderId="0" xfId="1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3" fillId="9" borderId="0" xfId="1" applyNumberFormat="1" applyFill="1" applyAlignment="1">
      <alignment horizontal="center"/>
    </xf>
    <xf numFmtId="166" fontId="0" fillId="0" borderId="0" xfId="0" applyNumberFormat="1"/>
    <xf numFmtId="14" fontId="0" fillId="0" borderId="0" xfId="0" applyNumberFormat="1"/>
    <xf numFmtId="0" fontId="0" fillId="0" borderId="0" xfId="0" pivotButton="1"/>
    <xf numFmtId="168" fontId="0" fillId="0" borderId="0" xfId="0" applyNumberFormat="1"/>
    <xf numFmtId="0" fontId="13" fillId="0" borderId="0" xfId="5"/>
    <xf numFmtId="0" fontId="0" fillId="12" borderId="0" xfId="0" applyFill="1"/>
    <xf numFmtId="167" fontId="0" fillId="0" borderId="0" xfId="0" applyNumberFormat="1"/>
    <xf numFmtId="2" fontId="0" fillId="7" borderId="0" xfId="0" applyNumberFormat="1" applyFill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7" borderId="0" xfId="0" applyFill="1" applyAlignment="1">
      <alignment horizontal="center"/>
    </xf>
    <xf numFmtId="0" fontId="0" fillId="3" borderId="0" xfId="0" applyFill="1"/>
    <xf numFmtId="0" fontId="0" fillId="13" borderId="0" xfId="0" applyFill="1"/>
    <xf numFmtId="0" fontId="0" fillId="0" borderId="0" xfId="0" applyAlignment="1">
      <alignment vertical="distributed" wrapText="1"/>
    </xf>
    <xf numFmtId="166" fontId="3" fillId="5" borderId="0" xfId="1" applyNumberFormat="1" applyFill="1" applyAlignment="1">
      <alignment horizontal="center"/>
    </xf>
    <xf numFmtId="0" fontId="21" fillId="0" borderId="0" xfId="1" applyFont="1"/>
    <xf numFmtId="0" fontId="0" fillId="15" borderId="0" xfId="0" applyFill="1"/>
    <xf numFmtId="0" fontId="9" fillId="0" borderId="0" xfId="4" applyFont="1" applyAlignment="1">
      <alignment horizontal="center" wrapText="1"/>
    </xf>
    <xf numFmtId="0" fontId="0" fillId="14" borderId="0" xfId="0" applyFill="1"/>
    <xf numFmtId="0" fontId="15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9" fillId="0" borderId="0" xfId="0" applyFont="1"/>
    <xf numFmtId="0" fontId="30" fillId="0" borderId="0" xfId="0" applyFont="1"/>
  </cellXfs>
  <cellStyles count="6">
    <cellStyle name="Hyperlink" xfId="5" builtinId="8"/>
    <cellStyle name="Normal" xfId="0" builtinId="0"/>
    <cellStyle name="Normal 2" xfId="1" xr:uid="{00000000-0005-0000-0000-000001000000}"/>
    <cellStyle name="Normal 3" xfId="2" xr:uid="{05E46421-5628-1A43-8677-6C68E7D381C0}"/>
    <cellStyle name="Normal 6" xfId="3" xr:uid="{45003567-BB1A-4149-B5F0-86F19AF67662}"/>
    <cellStyle name="Normal_Sheet1" xfId="4" xr:uid="{93C8E13A-0301-B14B-AD89-7C2B1BCB2AF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'Precipitation Data '!$E$11:$E$89</c:f>
              <c:strCache>
                <c:ptCount val="79"/>
                <c:pt idx="52">
                  <c:v>1218.43</c:v>
                </c:pt>
                <c:pt idx="53">
                  <c:v>1424.18</c:v>
                </c:pt>
                <c:pt idx="54">
                  <c:v>1614.17</c:v>
                </c:pt>
                <c:pt idx="55">
                  <c:v>1373.86</c:v>
                </c:pt>
                <c:pt idx="56">
                  <c:v>1777.47</c:v>
                </c:pt>
                <c:pt idx="57">
                  <c:v>1421.92</c:v>
                </c:pt>
                <c:pt idx="58">
                  <c:v>1601.66</c:v>
                </c:pt>
                <c:pt idx="59">
                  <c:v>1478.29</c:v>
                </c:pt>
                <c:pt idx="60">
                  <c:v>1422.17</c:v>
                </c:pt>
                <c:pt idx="61">
                  <c:v>1492.71</c:v>
                </c:pt>
                <c:pt idx="62">
                  <c:v>1538.69</c:v>
                </c:pt>
                <c:pt idx="63">
                  <c:v>1476.77</c:v>
                </c:pt>
                <c:pt idx="64">
                  <c:v>1330.41</c:v>
                </c:pt>
                <c:pt idx="65">
                  <c:v>1177.82</c:v>
                </c:pt>
                <c:pt idx="66">
                  <c:v>1285.45</c:v>
                </c:pt>
                <c:pt idx="67">
                  <c:v>1475.71</c:v>
                </c:pt>
                <c:pt idx="68">
                  <c:v>1252.74</c:v>
                </c:pt>
                <c:pt idx="69">
                  <c:v>1324.34</c:v>
                </c:pt>
                <c:pt idx="70">
                  <c:v>1373.37</c:v>
                </c:pt>
                <c:pt idx="71">
                  <c:v>1302.28</c:v>
                </c:pt>
                <c:pt idx="72">
                  <c:v>1869.63</c:v>
                </c:pt>
                <c:pt idx="73">
                  <c:v>1569.24</c:v>
                </c:pt>
                <c:pt idx="74">
                  <c:v>1554.45</c:v>
                </c:pt>
                <c:pt idx="75">
                  <c:v>1493.79</c:v>
                </c:pt>
                <c:pt idx="76">
                  <c:v>1284.23</c:v>
                </c:pt>
                <c:pt idx="77">
                  <c:v>1351.56</c:v>
                </c:pt>
                <c:pt idx="78">
                  <c:v>1439.66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50256538161910458"/>
                  <c:y val="2.6466980119140414E-2"/>
                </c:manualLayout>
              </c:layout>
              <c:numFmt formatCode="General" sourceLinked="0"/>
            </c:trendlineLbl>
          </c:trendline>
          <c:xVal>
            <c:numRef>
              <c:f>'Precipitation Data '!$D$90:$D$132</c:f>
              <c:numCache>
                <c:formatCode>0.00</c:formatCode>
                <c:ptCount val="43"/>
                <c:pt idx="0">
                  <c:v>1316.5</c:v>
                </c:pt>
                <c:pt idx="1">
                  <c:v>1281.3999999999999</c:v>
                </c:pt>
                <c:pt idx="2">
                  <c:v>1294</c:v>
                </c:pt>
                <c:pt idx="3">
                  <c:v>1515.6</c:v>
                </c:pt>
                <c:pt idx="4">
                  <c:v>1229.3000000000002</c:v>
                </c:pt>
                <c:pt idx="5">
                  <c:v>1403.1</c:v>
                </c:pt>
                <c:pt idx="6">
                  <c:v>1497.8999999999999</c:v>
                </c:pt>
                <c:pt idx="7">
                  <c:v>1345.9</c:v>
                </c:pt>
                <c:pt idx="8">
                  <c:v>992.6</c:v>
                </c:pt>
                <c:pt idx="9">
                  <c:v>1068.5</c:v>
                </c:pt>
                <c:pt idx="10">
                  <c:v>1498</c:v>
                </c:pt>
                <c:pt idx="11">
                  <c:v>1323.8</c:v>
                </c:pt>
                <c:pt idx="12">
                  <c:v>1082.2</c:v>
                </c:pt>
                <c:pt idx="13">
                  <c:v>1047.9000000000001</c:v>
                </c:pt>
                <c:pt idx="14">
                  <c:v>1201.0999999999999</c:v>
                </c:pt>
                <c:pt idx="15">
                  <c:v>1522</c:v>
                </c:pt>
                <c:pt idx="16">
                  <c:v>1075.5999999999999</c:v>
                </c:pt>
                <c:pt idx="17">
                  <c:v>1734</c:v>
                </c:pt>
                <c:pt idx="18">
                  <c:v>1257.7</c:v>
                </c:pt>
                <c:pt idx="19">
                  <c:v>1263.5</c:v>
                </c:pt>
                <c:pt idx="20">
                  <c:v>983</c:v>
                </c:pt>
                <c:pt idx="21">
                  <c:v>1167.5</c:v>
                </c:pt>
                <c:pt idx="22">
                  <c:v>1152.5</c:v>
                </c:pt>
                <c:pt idx="23">
                  <c:v>1304.7</c:v>
                </c:pt>
                <c:pt idx="24">
                  <c:v>1415.8000000000002</c:v>
                </c:pt>
                <c:pt idx="25">
                  <c:v>1493</c:v>
                </c:pt>
                <c:pt idx="26">
                  <c:v>1103</c:v>
                </c:pt>
                <c:pt idx="27">
                  <c:v>1334.6000000000001</c:v>
                </c:pt>
                <c:pt idx="28">
                  <c:v>1371.5</c:v>
                </c:pt>
                <c:pt idx="29">
                  <c:v>1298.0999999999999</c:v>
                </c:pt>
                <c:pt idx="30">
                  <c:v>1226.5999999999999</c:v>
                </c:pt>
                <c:pt idx="31">
                  <c:v>1104.4000000000001</c:v>
                </c:pt>
                <c:pt idx="32">
                  <c:v>1681.1000000000001</c:v>
                </c:pt>
                <c:pt idx="33" formatCode="General">
                  <c:v>1281.93</c:v>
                </c:pt>
                <c:pt idx="34" formatCode="General">
                  <c:v>1372.36</c:v>
                </c:pt>
                <c:pt idx="35">
                  <c:v>1200.4000000000001</c:v>
                </c:pt>
                <c:pt idx="36">
                  <c:v>1281.68</c:v>
                </c:pt>
                <c:pt idx="37">
                  <c:v>1327.15</c:v>
                </c:pt>
                <c:pt idx="38">
                  <c:v>1366.27</c:v>
                </c:pt>
                <c:pt idx="39">
                  <c:v>1773.4299999999998</c:v>
                </c:pt>
                <c:pt idx="40">
                  <c:v>1452.12</c:v>
                </c:pt>
                <c:pt idx="41">
                  <c:v>1345.18</c:v>
                </c:pt>
                <c:pt idx="42">
                  <c:v>1126.49</c:v>
                </c:pt>
              </c:numCache>
            </c:numRef>
          </c:xVal>
          <c:yVal>
            <c:numRef>
              <c:f>'Precipitation Data '!$E$90:$E$132</c:f>
              <c:numCache>
                <c:formatCode>0.00</c:formatCode>
                <c:ptCount val="43"/>
                <c:pt idx="0">
                  <c:v>1536.1500000000005</c:v>
                </c:pt>
                <c:pt idx="1">
                  <c:v>1444.4199999999996</c:v>
                </c:pt>
                <c:pt idx="2">
                  <c:v>1535.9600000000014</c:v>
                </c:pt>
                <c:pt idx="3">
                  <c:v>1542.7800000000002</c:v>
                </c:pt>
                <c:pt idx="4">
                  <c:v>1432.6200000000006</c:v>
                </c:pt>
                <c:pt idx="5">
                  <c:v>1613.4099999999996</c:v>
                </c:pt>
                <c:pt idx="6">
                  <c:v>1633.0200000000004</c:v>
                </c:pt>
                <c:pt idx="7">
                  <c:v>1497.8499999999992</c:v>
                </c:pt>
                <c:pt idx="8">
                  <c:v>1165.6099999999997</c:v>
                </c:pt>
                <c:pt idx="9">
                  <c:v>1246.3700000000001</c:v>
                </c:pt>
                <c:pt idx="10">
                  <c:v>1716.0400000000009</c:v>
                </c:pt>
                <c:pt idx="11">
                  <c:v>1517.9400000000005</c:v>
                </c:pt>
                <c:pt idx="12">
                  <c:v>1275.3100000000006</c:v>
                </c:pt>
                <c:pt idx="13">
                  <c:v>1231.370000000001</c:v>
                </c:pt>
                <c:pt idx="14">
                  <c:v>1398.5099999999998</c:v>
                </c:pt>
                <c:pt idx="15">
                  <c:v>1716.8400000000001</c:v>
                </c:pt>
                <c:pt idx="16">
                  <c:v>1288.4599999999998</c:v>
                </c:pt>
                <c:pt idx="17">
                  <c:v>2013.4399999999996</c:v>
                </c:pt>
                <c:pt idx="18">
                  <c:v>1483.3400000000004</c:v>
                </c:pt>
                <c:pt idx="19">
                  <c:v>1424.4299999999996</c:v>
                </c:pt>
                <c:pt idx="20">
                  <c:v>1211.5500000000004</c:v>
                </c:pt>
                <c:pt idx="21">
                  <c:v>1251.6600000000001</c:v>
                </c:pt>
                <c:pt idx="22">
                  <c:v>1329.9600000000009</c:v>
                </c:pt>
                <c:pt idx="23">
                  <c:v>1440.48</c:v>
                </c:pt>
                <c:pt idx="24">
                  <c:v>1561.5600000000011</c:v>
                </c:pt>
                <c:pt idx="25">
                  <c:v>1639.0999999999979</c:v>
                </c:pt>
                <c:pt idx="26">
                  <c:v>1251.71</c:v>
                </c:pt>
                <c:pt idx="27">
                  <c:v>1403.620000000001</c:v>
                </c:pt>
                <c:pt idx="28" formatCode="General">
                  <c:v>1510.19</c:v>
                </c:pt>
                <c:pt idx="29" formatCode="General">
                  <c:v>1527.49</c:v>
                </c:pt>
                <c:pt idx="30" formatCode="General">
                  <c:v>1451.27</c:v>
                </c:pt>
                <c:pt idx="31" formatCode="General">
                  <c:v>1155.4100000000001</c:v>
                </c:pt>
                <c:pt idx="32" formatCode="General">
                  <c:v>1774.45</c:v>
                </c:pt>
                <c:pt idx="33" formatCode="General">
                  <c:v>1334.26</c:v>
                </c:pt>
                <c:pt idx="34" formatCode="General">
                  <c:v>1546.56</c:v>
                </c:pt>
                <c:pt idx="35" formatCode="General">
                  <c:v>1337.77</c:v>
                </c:pt>
                <c:pt idx="36" formatCode="General">
                  <c:v>1423.4</c:v>
                </c:pt>
                <c:pt idx="37" formatCode="General">
                  <c:v>1419.82</c:v>
                </c:pt>
                <c:pt idx="38" formatCode="General">
                  <c:v>1610.31</c:v>
                </c:pt>
                <c:pt idx="39" formatCode="General">
                  <c:v>2066.4899999999998</c:v>
                </c:pt>
                <c:pt idx="40" formatCode="General">
                  <c:v>1514.84</c:v>
                </c:pt>
                <c:pt idx="41" formatCode="General">
                  <c:v>1493.19</c:v>
                </c:pt>
                <c:pt idx="42" formatCode="General">
                  <c:v>1231.33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97-D541-9309-CBB514869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08600"/>
        <c:axId val="198408992"/>
      </c:scatterChart>
      <c:valAx>
        <c:axId val="198408600"/>
        <c:scaling>
          <c:orientation val="minMax"/>
          <c:min val="9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Fernow NADP Precip Data 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408992"/>
        <c:crosses val="autoZero"/>
        <c:crossBetween val="midCat"/>
      </c:valAx>
      <c:valAx>
        <c:axId val="198408992"/>
        <c:scaling>
          <c:orientation val="minMax"/>
          <c:min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WS</a:t>
                </a:r>
                <a:r>
                  <a:rPr lang="en-US" baseline="0"/>
                  <a:t> 4 Precipitation (mm)</a:t>
                </a: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8408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7928335926210877"/>
                  <c:y val="-1.6794052920816115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'Precipitation Data '!$B$63:$B$132</c:f>
              <c:numCache>
                <c:formatCode>General</c:formatCode>
                <c:ptCount val="70"/>
                <c:pt idx="0">
                  <c:v>46.31</c:v>
                </c:pt>
                <c:pt idx="1">
                  <c:v>44.29</c:v>
                </c:pt>
                <c:pt idx="2">
                  <c:v>56.03</c:v>
                </c:pt>
                <c:pt idx="3">
                  <c:v>47.83</c:v>
                </c:pt>
                <c:pt idx="4">
                  <c:v>63.17</c:v>
                </c:pt>
                <c:pt idx="5">
                  <c:v>47.7</c:v>
                </c:pt>
                <c:pt idx="6">
                  <c:v>51.37</c:v>
                </c:pt>
                <c:pt idx="7">
                  <c:v>46.53</c:v>
                </c:pt>
                <c:pt idx="8">
                  <c:v>48.5</c:v>
                </c:pt>
                <c:pt idx="9">
                  <c:v>53.6</c:v>
                </c:pt>
                <c:pt idx="10">
                  <c:v>51.62</c:v>
                </c:pt>
                <c:pt idx="11">
                  <c:v>48.94</c:v>
                </c:pt>
                <c:pt idx="12">
                  <c:v>47.19</c:v>
                </c:pt>
                <c:pt idx="13">
                  <c:v>40.44</c:v>
                </c:pt>
                <c:pt idx="14">
                  <c:v>45.99</c:v>
                </c:pt>
                <c:pt idx="15">
                  <c:v>53.5</c:v>
                </c:pt>
                <c:pt idx="16">
                  <c:v>45.02</c:v>
                </c:pt>
                <c:pt idx="17">
                  <c:v>47.08</c:v>
                </c:pt>
                <c:pt idx="18">
                  <c:v>50.35</c:v>
                </c:pt>
                <c:pt idx="19">
                  <c:v>49.99</c:v>
                </c:pt>
                <c:pt idx="20">
                  <c:v>65.010000000000005</c:v>
                </c:pt>
                <c:pt idx="21">
                  <c:v>53.89</c:v>
                </c:pt>
                <c:pt idx="22">
                  <c:v>53.59</c:v>
                </c:pt>
                <c:pt idx="23">
                  <c:v>53.71</c:v>
                </c:pt>
                <c:pt idx="24">
                  <c:v>45.98</c:v>
                </c:pt>
                <c:pt idx="25">
                  <c:v>46.46</c:v>
                </c:pt>
                <c:pt idx="26">
                  <c:v>56.77</c:v>
                </c:pt>
                <c:pt idx="27">
                  <c:v>57.69</c:v>
                </c:pt>
                <c:pt idx="28">
                  <c:v>53.59</c:v>
                </c:pt>
                <c:pt idx="29">
                  <c:v>54.27</c:v>
                </c:pt>
                <c:pt idx="30">
                  <c:v>53.87</c:v>
                </c:pt>
                <c:pt idx="31">
                  <c:v>47.18</c:v>
                </c:pt>
                <c:pt idx="32">
                  <c:v>54.46</c:v>
                </c:pt>
                <c:pt idx="33">
                  <c:v>59.96</c:v>
                </c:pt>
                <c:pt idx="34">
                  <c:v>51.55</c:v>
                </c:pt>
                <c:pt idx="35">
                  <c:v>42.09</c:v>
                </c:pt>
                <c:pt idx="36">
                  <c:v>42.66</c:v>
                </c:pt>
                <c:pt idx="37">
                  <c:v>59.46</c:v>
                </c:pt>
                <c:pt idx="38">
                  <c:v>52.87</c:v>
                </c:pt>
                <c:pt idx="39">
                  <c:v>44.43</c:v>
                </c:pt>
                <c:pt idx="40">
                  <c:v>46.2</c:v>
                </c:pt>
                <c:pt idx="41">
                  <c:v>48.89</c:v>
                </c:pt>
                <c:pt idx="42">
                  <c:v>60.16</c:v>
                </c:pt>
                <c:pt idx="43">
                  <c:v>47.74</c:v>
                </c:pt>
                <c:pt idx="44">
                  <c:v>74.31</c:v>
                </c:pt>
                <c:pt idx="45">
                  <c:v>50.36</c:v>
                </c:pt>
                <c:pt idx="46">
                  <c:v>50.95</c:v>
                </c:pt>
                <c:pt idx="47">
                  <c:v>43.38</c:v>
                </c:pt>
                <c:pt idx="48">
                  <c:v>47.33</c:v>
                </c:pt>
                <c:pt idx="49">
                  <c:v>45.51</c:v>
                </c:pt>
                <c:pt idx="50">
                  <c:v>55.12</c:v>
                </c:pt>
                <c:pt idx="51">
                  <c:v>65.33</c:v>
                </c:pt>
                <c:pt idx="52">
                  <c:v>60.08</c:v>
                </c:pt>
                <c:pt idx="53">
                  <c:v>46.51</c:v>
                </c:pt>
                <c:pt idx="54">
                  <c:v>48.11</c:v>
                </c:pt>
                <c:pt idx="55">
                  <c:v>53.17</c:v>
                </c:pt>
                <c:pt idx="56">
                  <c:v>55.15</c:v>
                </c:pt>
                <c:pt idx="57">
                  <c:v>48.4</c:v>
                </c:pt>
                <c:pt idx="58">
                  <c:v>42.9</c:v>
                </c:pt>
                <c:pt idx="59">
                  <c:v>67.09</c:v>
                </c:pt>
                <c:pt idx="60">
                  <c:v>49.91</c:v>
                </c:pt>
                <c:pt idx="61">
                  <c:v>54.22</c:v>
                </c:pt>
                <c:pt idx="62">
                  <c:v>49.98</c:v>
                </c:pt>
                <c:pt idx="63">
                  <c:v>54.03</c:v>
                </c:pt>
                <c:pt idx="64">
                  <c:v>54.06</c:v>
                </c:pt>
                <c:pt idx="65">
                  <c:v>63.78</c:v>
                </c:pt>
                <c:pt idx="66">
                  <c:v>85.21</c:v>
                </c:pt>
                <c:pt idx="67">
                  <c:v>59.37</c:v>
                </c:pt>
                <c:pt idx="68">
                  <c:v>59.41</c:v>
                </c:pt>
                <c:pt idx="69">
                  <c:v>45.52</c:v>
                </c:pt>
              </c:numCache>
            </c:numRef>
          </c:xVal>
          <c:yVal>
            <c:numRef>
              <c:f>'Precipitation Data '!$E$63:$E$132</c:f>
              <c:numCache>
                <c:formatCode>0.00</c:formatCode>
                <c:ptCount val="70"/>
                <c:pt idx="0">
                  <c:v>1218.4300000000005</c:v>
                </c:pt>
                <c:pt idx="1">
                  <c:v>1424.1800000000003</c:v>
                </c:pt>
                <c:pt idx="2">
                  <c:v>1614.1699999999998</c:v>
                </c:pt>
                <c:pt idx="3">
                  <c:v>1373.8600000000008</c:v>
                </c:pt>
                <c:pt idx="4">
                  <c:v>1777.4700000000014</c:v>
                </c:pt>
                <c:pt idx="5">
                  <c:v>1421.9199999999994</c:v>
                </c:pt>
                <c:pt idx="6">
                  <c:v>1601.6600000000008</c:v>
                </c:pt>
                <c:pt idx="7">
                  <c:v>1478.2900000000006</c:v>
                </c:pt>
                <c:pt idx="8">
                  <c:v>1422.17</c:v>
                </c:pt>
                <c:pt idx="9">
                  <c:v>1492.7100000000005</c:v>
                </c:pt>
                <c:pt idx="10">
                  <c:v>1538.6899999999998</c:v>
                </c:pt>
                <c:pt idx="11">
                  <c:v>1476.7700000000011</c:v>
                </c:pt>
                <c:pt idx="12">
                  <c:v>1330.4099999999992</c:v>
                </c:pt>
                <c:pt idx="13">
                  <c:v>1177.8200000000006</c:v>
                </c:pt>
                <c:pt idx="14">
                  <c:v>1285.4499999999991</c:v>
                </c:pt>
                <c:pt idx="15">
                  <c:v>1475.7100000000003</c:v>
                </c:pt>
                <c:pt idx="16">
                  <c:v>1252.7400000000011</c:v>
                </c:pt>
                <c:pt idx="17">
                  <c:v>1324.3400000000008</c:v>
                </c:pt>
                <c:pt idx="18">
                  <c:v>1373.3700000000006</c:v>
                </c:pt>
                <c:pt idx="19">
                  <c:v>1302.2799999999997</c:v>
                </c:pt>
                <c:pt idx="20">
                  <c:v>1869.630000000001</c:v>
                </c:pt>
                <c:pt idx="21">
                  <c:v>1569.2400000000007</c:v>
                </c:pt>
                <c:pt idx="22">
                  <c:v>1554.4499999999991</c:v>
                </c:pt>
                <c:pt idx="23">
                  <c:v>1493.7899999999997</c:v>
                </c:pt>
                <c:pt idx="24">
                  <c:v>1284.2300000000005</c:v>
                </c:pt>
                <c:pt idx="25">
                  <c:v>1351.5600000000002</c:v>
                </c:pt>
                <c:pt idx="26">
                  <c:v>1439.6599999999994</c:v>
                </c:pt>
                <c:pt idx="27">
                  <c:v>1536.1500000000005</c:v>
                </c:pt>
                <c:pt idx="28">
                  <c:v>1444.4199999999996</c:v>
                </c:pt>
                <c:pt idx="29">
                  <c:v>1535.9600000000014</c:v>
                </c:pt>
                <c:pt idx="30">
                  <c:v>1542.7800000000002</c:v>
                </c:pt>
                <c:pt idx="31">
                  <c:v>1432.6200000000006</c:v>
                </c:pt>
                <c:pt idx="32">
                  <c:v>1613.4099999999996</c:v>
                </c:pt>
                <c:pt idx="33">
                  <c:v>1633.0200000000004</c:v>
                </c:pt>
                <c:pt idx="34">
                  <c:v>1497.8499999999992</c:v>
                </c:pt>
                <c:pt idx="35">
                  <c:v>1165.6099999999997</c:v>
                </c:pt>
                <c:pt idx="36">
                  <c:v>1246.3700000000001</c:v>
                </c:pt>
                <c:pt idx="37">
                  <c:v>1716.0400000000009</c:v>
                </c:pt>
                <c:pt idx="38">
                  <c:v>1517.9400000000005</c:v>
                </c:pt>
                <c:pt idx="39">
                  <c:v>1275.3100000000006</c:v>
                </c:pt>
                <c:pt idx="40">
                  <c:v>1231.370000000001</c:v>
                </c:pt>
                <c:pt idx="41">
                  <c:v>1398.5099999999998</c:v>
                </c:pt>
                <c:pt idx="42">
                  <c:v>1716.8400000000001</c:v>
                </c:pt>
                <c:pt idx="43">
                  <c:v>1288.4599999999998</c:v>
                </c:pt>
                <c:pt idx="44">
                  <c:v>2013.4399999999996</c:v>
                </c:pt>
                <c:pt idx="45">
                  <c:v>1483.3400000000004</c:v>
                </c:pt>
                <c:pt idx="46">
                  <c:v>1424.4299999999996</c:v>
                </c:pt>
                <c:pt idx="47">
                  <c:v>1211.5500000000004</c:v>
                </c:pt>
                <c:pt idx="48">
                  <c:v>1251.6600000000001</c:v>
                </c:pt>
                <c:pt idx="49">
                  <c:v>1329.9600000000009</c:v>
                </c:pt>
                <c:pt idx="50">
                  <c:v>1440.48</c:v>
                </c:pt>
                <c:pt idx="51">
                  <c:v>1561.5600000000011</c:v>
                </c:pt>
                <c:pt idx="52">
                  <c:v>1639.0999999999979</c:v>
                </c:pt>
                <c:pt idx="53">
                  <c:v>1251.71</c:v>
                </c:pt>
                <c:pt idx="54">
                  <c:v>1403.620000000001</c:v>
                </c:pt>
                <c:pt idx="55" formatCode="General">
                  <c:v>1510.19</c:v>
                </c:pt>
                <c:pt idx="56" formatCode="General">
                  <c:v>1527.49</c:v>
                </c:pt>
                <c:pt idx="57" formatCode="General">
                  <c:v>1451.27</c:v>
                </c:pt>
                <c:pt idx="58" formatCode="General">
                  <c:v>1155.4100000000001</c:v>
                </c:pt>
                <c:pt idx="59" formatCode="General">
                  <c:v>1774.45</c:v>
                </c:pt>
                <c:pt idx="60" formatCode="General">
                  <c:v>1334.26</c:v>
                </c:pt>
                <c:pt idx="61" formatCode="General">
                  <c:v>1546.56</c:v>
                </c:pt>
                <c:pt idx="62" formatCode="General">
                  <c:v>1337.77</c:v>
                </c:pt>
                <c:pt idx="63" formatCode="General">
                  <c:v>1423.4</c:v>
                </c:pt>
                <c:pt idx="64" formatCode="General">
                  <c:v>1419.82</c:v>
                </c:pt>
                <c:pt idx="65" formatCode="General">
                  <c:v>1610.31</c:v>
                </c:pt>
                <c:pt idx="66" formatCode="General">
                  <c:v>2066.4899999999998</c:v>
                </c:pt>
                <c:pt idx="67" formatCode="General">
                  <c:v>1514.84</c:v>
                </c:pt>
                <c:pt idx="68" formatCode="General">
                  <c:v>1493.19</c:v>
                </c:pt>
                <c:pt idx="69" formatCode="General">
                  <c:v>1231.33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04-464F-A5F9-3787C7CB8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29024"/>
        <c:axId val="198928240"/>
      </c:scatterChart>
      <c:valAx>
        <c:axId val="198929024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Tucker County Precip Data (inches)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928240"/>
        <c:crosses val="autoZero"/>
        <c:crossBetween val="midCat"/>
      </c:valAx>
      <c:valAx>
        <c:axId val="198928240"/>
        <c:scaling>
          <c:orientation val="minMax"/>
          <c:min val="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WS</a:t>
                </a:r>
                <a:r>
                  <a:rPr lang="en-US" baseline="0"/>
                  <a:t> 4 Precipitation (mm)</a:t>
                </a: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8929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9309491549103431"/>
                  <c:y val="-3.6424615109391416E-5"/>
                </c:manualLayout>
              </c:layout>
              <c:numFmt formatCode="General" sourceLinked="0"/>
            </c:trendlineLbl>
          </c:trendline>
          <c:xVal>
            <c:numRef>
              <c:f>'Precipitation Data '!$B$11:$B$134</c:f>
              <c:numCache>
                <c:formatCode>General</c:formatCode>
                <c:ptCount val="124"/>
                <c:pt idx="0">
                  <c:v>41.02</c:v>
                </c:pt>
                <c:pt idx="1">
                  <c:v>48.79</c:v>
                </c:pt>
                <c:pt idx="2">
                  <c:v>48.6</c:v>
                </c:pt>
                <c:pt idx="3">
                  <c:v>47.19</c:v>
                </c:pt>
                <c:pt idx="4">
                  <c:v>37.82</c:v>
                </c:pt>
                <c:pt idx="5">
                  <c:v>50.34</c:v>
                </c:pt>
                <c:pt idx="6">
                  <c:v>51.68</c:v>
                </c:pt>
                <c:pt idx="7">
                  <c:v>62.51</c:v>
                </c:pt>
                <c:pt idx="8">
                  <c:v>47.85</c:v>
                </c:pt>
                <c:pt idx="9">
                  <c:v>51.64</c:v>
                </c:pt>
                <c:pt idx="10">
                  <c:v>45.71</c:v>
                </c:pt>
                <c:pt idx="11">
                  <c:v>58.46</c:v>
                </c:pt>
                <c:pt idx="12">
                  <c:v>52.97</c:v>
                </c:pt>
                <c:pt idx="13">
                  <c:v>58.25</c:v>
                </c:pt>
                <c:pt idx="14">
                  <c:v>46.83</c:v>
                </c:pt>
                <c:pt idx="15">
                  <c:v>49.22</c:v>
                </c:pt>
                <c:pt idx="16">
                  <c:v>48.83</c:v>
                </c:pt>
                <c:pt idx="17">
                  <c:v>44.06</c:v>
                </c:pt>
                <c:pt idx="18">
                  <c:v>48.91</c:v>
                </c:pt>
                <c:pt idx="19">
                  <c:v>43.88</c:v>
                </c:pt>
                <c:pt idx="20">
                  <c:v>50.89</c:v>
                </c:pt>
                <c:pt idx="21">
                  <c:v>50.06</c:v>
                </c:pt>
                <c:pt idx="22">
                  <c:v>42.91</c:v>
                </c:pt>
                <c:pt idx="23">
                  <c:v>47.16</c:v>
                </c:pt>
                <c:pt idx="24">
                  <c:v>53.24</c:v>
                </c:pt>
                <c:pt idx="25">
                  <c:v>47.46</c:v>
                </c:pt>
                <c:pt idx="26">
                  <c:v>60.23</c:v>
                </c:pt>
                <c:pt idx="27">
                  <c:v>59.2</c:v>
                </c:pt>
                <c:pt idx="28">
                  <c:v>51.83</c:v>
                </c:pt>
                <c:pt idx="29">
                  <c:v>55.12</c:v>
                </c:pt>
                <c:pt idx="30">
                  <c:v>29.54</c:v>
                </c:pt>
                <c:pt idx="31">
                  <c:v>46.67</c:v>
                </c:pt>
                <c:pt idx="32">
                  <c:v>47.83</c:v>
                </c:pt>
                <c:pt idx="33">
                  <c:v>54.96</c:v>
                </c:pt>
                <c:pt idx="34">
                  <c:v>42.93</c:v>
                </c:pt>
                <c:pt idx="35">
                  <c:v>58.08</c:v>
                </c:pt>
                <c:pt idx="36">
                  <c:v>50.66</c:v>
                </c:pt>
                <c:pt idx="37">
                  <c:v>56.7</c:v>
                </c:pt>
                <c:pt idx="38">
                  <c:v>45</c:v>
                </c:pt>
                <c:pt idx="39">
                  <c:v>49.62</c:v>
                </c:pt>
                <c:pt idx="40">
                  <c:v>50.51</c:v>
                </c:pt>
                <c:pt idx="41">
                  <c:v>41.9</c:v>
                </c:pt>
                <c:pt idx="42">
                  <c:v>56.46</c:v>
                </c:pt>
                <c:pt idx="43">
                  <c:v>44.99</c:v>
                </c:pt>
                <c:pt idx="44">
                  <c:v>54.71</c:v>
                </c:pt>
                <c:pt idx="45">
                  <c:v>55.16</c:v>
                </c:pt>
                <c:pt idx="46">
                  <c:v>41.16</c:v>
                </c:pt>
                <c:pt idx="47">
                  <c:v>43.03</c:v>
                </c:pt>
                <c:pt idx="48">
                  <c:v>60.16</c:v>
                </c:pt>
                <c:pt idx="49">
                  <c:v>53.25</c:v>
                </c:pt>
                <c:pt idx="50">
                  <c:v>56.94</c:v>
                </c:pt>
                <c:pt idx="51">
                  <c:v>52.35</c:v>
                </c:pt>
                <c:pt idx="52">
                  <c:v>46.31</c:v>
                </c:pt>
                <c:pt idx="53">
                  <c:v>44.29</c:v>
                </c:pt>
                <c:pt idx="54">
                  <c:v>56.03</c:v>
                </c:pt>
                <c:pt idx="55">
                  <c:v>47.83</c:v>
                </c:pt>
                <c:pt idx="56">
                  <c:v>63.17</c:v>
                </c:pt>
                <c:pt idx="57">
                  <c:v>47.7</c:v>
                </c:pt>
                <c:pt idx="58">
                  <c:v>51.37</c:v>
                </c:pt>
                <c:pt idx="59">
                  <c:v>46.53</c:v>
                </c:pt>
                <c:pt idx="60">
                  <c:v>48.5</c:v>
                </c:pt>
                <c:pt idx="61">
                  <c:v>53.6</c:v>
                </c:pt>
                <c:pt idx="62">
                  <c:v>51.62</c:v>
                </c:pt>
                <c:pt idx="63">
                  <c:v>48.94</c:v>
                </c:pt>
                <c:pt idx="64">
                  <c:v>47.19</c:v>
                </c:pt>
                <c:pt idx="65">
                  <c:v>40.44</c:v>
                </c:pt>
                <c:pt idx="66">
                  <c:v>45.99</c:v>
                </c:pt>
                <c:pt idx="67">
                  <c:v>53.5</c:v>
                </c:pt>
                <c:pt idx="68">
                  <c:v>45.02</c:v>
                </c:pt>
                <c:pt idx="69">
                  <c:v>47.08</c:v>
                </c:pt>
                <c:pt idx="70">
                  <c:v>50.35</c:v>
                </c:pt>
                <c:pt idx="71">
                  <c:v>49.99</c:v>
                </c:pt>
                <c:pt idx="72">
                  <c:v>65.010000000000005</c:v>
                </c:pt>
                <c:pt idx="73">
                  <c:v>53.89</c:v>
                </c:pt>
                <c:pt idx="74">
                  <c:v>53.59</c:v>
                </c:pt>
                <c:pt idx="75">
                  <c:v>53.71</c:v>
                </c:pt>
                <c:pt idx="76">
                  <c:v>45.98</c:v>
                </c:pt>
                <c:pt idx="77">
                  <c:v>46.46</c:v>
                </c:pt>
                <c:pt idx="78">
                  <c:v>56.77</c:v>
                </c:pt>
                <c:pt idx="79">
                  <c:v>57.69</c:v>
                </c:pt>
                <c:pt idx="80">
                  <c:v>53.59</c:v>
                </c:pt>
                <c:pt idx="81">
                  <c:v>54.27</c:v>
                </c:pt>
                <c:pt idx="82">
                  <c:v>53.87</c:v>
                </c:pt>
                <c:pt idx="83">
                  <c:v>47.18</c:v>
                </c:pt>
                <c:pt idx="84">
                  <c:v>54.46</c:v>
                </c:pt>
                <c:pt idx="85">
                  <c:v>59.96</c:v>
                </c:pt>
                <c:pt idx="86">
                  <c:v>51.55</c:v>
                </c:pt>
                <c:pt idx="87">
                  <c:v>42.09</c:v>
                </c:pt>
                <c:pt idx="88">
                  <c:v>42.66</c:v>
                </c:pt>
                <c:pt idx="89">
                  <c:v>59.46</c:v>
                </c:pt>
                <c:pt idx="90">
                  <c:v>52.87</c:v>
                </c:pt>
                <c:pt idx="91">
                  <c:v>44.43</c:v>
                </c:pt>
                <c:pt idx="92">
                  <c:v>46.2</c:v>
                </c:pt>
                <c:pt idx="93">
                  <c:v>48.89</c:v>
                </c:pt>
                <c:pt idx="94">
                  <c:v>60.16</c:v>
                </c:pt>
                <c:pt idx="95">
                  <c:v>47.74</c:v>
                </c:pt>
                <c:pt idx="96">
                  <c:v>74.31</c:v>
                </c:pt>
                <c:pt idx="97">
                  <c:v>50.36</c:v>
                </c:pt>
                <c:pt idx="98">
                  <c:v>50.95</c:v>
                </c:pt>
                <c:pt idx="99">
                  <c:v>43.38</c:v>
                </c:pt>
                <c:pt idx="100">
                  <c:v>47.33</c:v>
                </c:pt>
                <c:pt idx="101">
                  <c:v>45.51</c:v>
                </c:pt>
                <c:pt idx="102">
                  <c:v>55.12</c:v>
                </c:pt>
                <c:pt idx="103">
                  <c:v>65.33</c:v>
                </c:pt>
                <c:pt idx="104">
                  <c:v>60.08</c:v>
                </c:pt>
                <c:pt idx="105">
                  <c:v>46.51</c:v>
                </c:pt>
                <c:pt idx="106">
                  <c:v>48.11</c:v>
                </c:pt>
                <c:pt idx="107">
                  <c:v>53.17</c:v>
                </c:pt>
                <c:pt idx="108">
                  <c:v>55.15</c:v>
                </c:pt>
                <c:pt idx="109">
                  <c:v>48.4</c:v>
                </c:pt>
                <c:pt idx="110">
                  <c:v>42.9</c:v>
                </c:pt>
                <c:pt idx="111">
                  <c:v>67.09</c:v>
                </c:pt>
                <c:pt idx="112">
                  <c:v>49.91</c:v>
                </c:pt>
                <c:pt idx="113">
                  <c:v>54.22</c:v>
                </c:pt>
                <c:pt idx="114">
                  <c:v>49.98</c:v>
                </c:pt>
                <c:pt idx="115">
                  <c:v>54.03</c:v>
                </c:pt>
                <c:pt idx="116">
                  <c:v>54.06</c:v>
                </c:pt>
                <c:pt idx="117">
                  <c:v>63.78</c:v>
                </c:pt>
                <c:pt idx="118">
                  <c:v>85.21</c:v>
                </c:pt>
                <c:pt idx="119">
                  <c:v>59.37</c:v>
                </c:pt>
                <c:pt idx="120">
                  <c:v>59.41</c:v>
                </c:pt>
                <c:pt idx="121">
                  <c:v>45.52</c:v>
                </c:pt>
                <c:pt idx="122">
                  <c:v>53.35</c:v>
                </c:pt>
                <c:pt idx="123">
                  <c:v>44.55</c:v>
                </c:pt>
              </c:numCache>
            </c:numRef>
          </c:xVal>
          <c:yVal>
            <c:numRef>
              <c:f>'Precipitation Data '!$D$11:$D$134</c:f>
              <c:numCache>
                <c:formatCode>General</c:formatCode>
                <c:ptCount val="124"/>
                <c:pt idx="79" formatCode="0.00">
                  <c:v>1316.5</c:v>
                </c:pt>
                <c:pt idx="80" formatCode="0.00">
                  <c:v>1281.3999999999999</c:v>
                </c:pt>
                <c:pt idx="81" formatCode="0.00">
                  <c:v>1294</c:v>
                </c:pt>
                <c:pt idx="82" formatCode="0.00">
                  <c:v>1515.6</c:v>
                </c:pt>
                <c:pt idx="83" formatCode="0.00">
                  <c:v>1229.3000000000002</c:v>
                </c:pt>
                <c:pt idx="84" formatCode="0.00">
                  <c:v>1403.1</c:v>
                </c:pt>
                <c:pt idx="85" formatCode="0.00">
                  <c:v>1497.8999999999999</c:v>
                </c:pt>
                <c:pt idx="86" formatCode="0.00">
                  <c:v>1345.9</c:v>
                </c:pt>
                <c:pt idx="87" formatCode="0.00">
                  <c:v>992.6</c:v>
                </c:pt>
                <c:pt idx="88" formatCode="0.00">
                  <c:v>1068.5</c:v>
                </c:pt>
                <c:pt idx="89" formatCode="0.00">
                  <c:v>1498</c:v>
                </c:pt>
                <c:pt idx="90" formatCode="0.00">
                  <c:v>1323.8</c:v>
                </c:pt>
                <c:pt idx="91" formatCode="0.00">
                  <c:v>1082.2</c:v>
                </c:pt>
                <c:pt idx="92" formatCode="0.00">
                  <c:v>1047.9000000000001</c:v>
                </c:pt>
                <c:pt idx="93" formatCode="0.00">
                  <c:v>1201.0999999999999</c:v>
                </c:pt>
                <c:pt idx="94" formatCode="0.00">
                  <c:v>1522</c:v>
                </c:pt>
                <c:pt idx="95" formatCode="0.00">
                  <c:v>1075.5999999999999</c:v>
                </c:pt>
                <c:pt idx="96" formatCode="0.00">
                  <c:v>1734</c:v>
                </c:pt>
                <c:pt idx="97" formatCode="0.00">
                  <c:v>1257.7</c:v>
                </c:pt>
                <c:pt idx="98" formatCode="0.00">
                  <c:v>1263.5</c:v>
                </c:pt>
                <c:pt idx="99" formatCode="0.00">
                  <c:v>983</c:v>
                </c:pt>
                <c:pt idx="100" formatCode="0.00">
                  <c:v>1167.5</c:v>
                </c:pt>
                <c:pt idx="101" formatCode="0.00">
                  <c:v>1152.5</c:v>
                </c:pt>
                <c:pt idx="102" formatCode="0.00">
                  <c:v>1304.7</c:v>
                </c:pt>
                <c:pt idx="103" formatCode="0.00">
                  <c:v>1415.8000000000002</c:v>
                </c:pt>
                <c:pt idx="104" formatCode="0.00">
                  <c:v>1493</c:v>
                </c:pt>
                <c:pt idx="105" formatCode="0.00">
                  <c:v>1103</c:v>
                </c:pt>
                <c:pt idx="106" formatCode="0.00">
                  <c:v>1334.6000000000001</c:v>
                </c:pt>
                <c:pt idx="107" formatCode="0.00">
                  <c:v>1371.5</c:v>
                </c:pt>
                <c:pt idx="108" formatCode="0.00">
                  <c:v>1298.0999999999999</c:v>
                </c:pt>
                <c:pt idx="109" formatCode="0.00">
                  <c:v>1226.5999999999999</c:v>
                </c:pt>
                <c:pt idx="110" formatCode="0.00">
                  <c:v>1104.4000000000001</c:v>
                </c:pt>
                <c:pt idx="111" formatCode="0.00">
                  <c:v>1681.1000000000001</c:v>
                </c:pt>
                <c:pt idx="112">
                  <c:v>1281.93</c:v>
                </c:pt>
                <c:pt idx="113">
                  <c:v>1372.36</c:v>
                </c:pt>
                <c:pt idx="114" formatCode="0.00">
                  <c:v>1200.4000000000001</c:v>
                </c:pt>
                <c:pt idx="115" formatCode="0.00">
                  <c:v>1281.68</c:v>
                </c:pt>
                <c:pt idx="116" formatCode="0.00">
                  <c:v>1327.15</c:v>
                </c:pt>
                <c:pt idx="117" formatCode="0.00">
                  <c:v>1366.27</c:v>
                </c:pt>
                <c:pt idx="118" formatCode="0.00">
                  <c:v>1773.4299999999998</c:v>
                </c:pt>
                <c:pt idx="119" formatCode="0.00">
                  <c:v>1452.12</c:v>
                </c:pt>
                <c:pt idx="120" formatCode="0.00">
                  <c:v>1345.18</c:v>
                </c:pt>
                <c:pt idx="121" formatCode="0.00">
                  <c:v>1126.49</c:v>
                </c:pt>
                <c:pt idx="122" formatCode="0.00">
                  <c:v>1339.09</c:v>
                </c:pt>
                <c:pt idx="123" formatCode="0.00">
                  <c:v>1120.6500000000001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78-AE43-B6F3-3F863C67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07032"/>
        <c:axId val="198407424"/>
      </c:scatterChart>
      <c:valAx>
        <c:axId val="198407032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Tucker</a:t>
                </a:r>
                <a:r>
                  <a:rPr lang="en-US" baseline="0"/>
                  <a:t> County </a:t>
                </a:r>
                <a:r>
                  <a:rPr lang="en-US"/>
                  <a:t>Precip Data (inches)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407424"/>
        <c:crosses val="autoZero"/>
        <c:crossBetween val="midCat"/>
      </c:valAx>
      <c:valAx>
        <c:axId val="198407424"/>
        <c:scaling>
          <c:orientation val="minMax"/>
          <c:min val="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aseline="0"/>
                  <a:t>Fernow NADP Precipitation (mm)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407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Older values adjusted by dividing by mean ratio of old to new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24269420161691246"/>
          <c:y val="2.11756984228879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629619591547297E-2"/>
          <c:y val="9.0405832184484752E-2"/>
          <c:w val="0.87058471145321248"/>
          <c:h val="0.742514572503272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'NOx &amp; Precip NO3 Concentations'!$D$5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31750">
                <a:prstDash val="dash"/>
              </a:ln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4350575750587056"/>
                  <c:y val="-0.4928783569465241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 b="0"/>
                  </a:pPr>
                  <a:endParaRPr lang="en-US"/>
                </a:p>
              </c:txPr>
            </c:trendlineLbl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Concentations'!$F$6:$F$129</c:f>
              <c:numCache>
                <c:formatCode>0.00</c:formatCode>
                <c:ptCount val="124"/>
                <c:pt idx="0">
                  <c:v>2.3822198125729792</c:v>
                </c:pt>
                <c:pt idx="1">
                  <c:v>2.47384398116573</c:v>
                </c:pt>
                <c:pt idx="2">
                  <c:v>2.5425621076102929</c:v>
                </c:pt>
                <c:pt idx="3">
                  <c:v>2.7716215767767762</c:v>
                </c:pt>
                <c:pt idx="4">
                  <c:v>2.9548689616468846</c:v>
                </c:pt>
                <c:pt idx="5">
                  <c:v>2.9663219827209786</c:v>
                </c:pt>
                <c:pt idx="6">
                  <c:v>3.183928430813368</c:v>
                </c:pt>
                <c:pt idx="7">
                  <c:v>3.4358939421280392</c:v>
                </c:pt>
                <c:pt idx="8">
                  <c:v>3.5046120685726021</c:v>
                </c:pt>
                <c:pt idx="9">
                  <c:v>3.4358939421280392</c:v>
                </c:pt>
                <c:pt idx="10">
                  <c:v>3.7565775798872738</c:v>
                </c:pt>
                <c:pt idx="11">
                  <c:v>3.7565775798872738</c:v>
                </c:pt>
                <c:pt idx="12">
                  <c:v>3.8023896641836488</c:v>
                </c:pt>
                <c:pt idx="13">
                  <c:v>4.1230733019428829</c:v>
                </c:pt>
                <c:pt idx="14">
                  <c:v>4.3292267289611797</c:v>
                </c:pt>
                <c:pt idx="15">
                  <c:v>4.4666629818503045</c:v>
                </c:pt>
                <c:pt idx="16">
                  <c:v>4.4666629818503045</c:v>
                </c:pt>
                <c:pt idx="17">
                  <c:v>4.7529870802295617</c:v>
                </c:pt>
                <c:pt idx="18">
                  <c:v>4.9362349412573652</c:v>
                </c:pt>
                <c:pt idx="19">
                  <c:v>4.8675168148128023</c:v>
                </c:pt>
                <c:pt idx="20">
                  <c:v>4.6957224510167883</c:v>
                </c:pt>
                <c:pt idx="21">
                  <c:v>5.6234138249145129</c:v>
                </c:pt>
                <c:pt idx="22">
                  <c:v>6.0929862604792699</c:v>
                </c:pt>
                <c:pt idx="23">
                  <c:v>6.5625582198863315</c:v>
                </c:pt>
                <c:pt idx="24">
                  <c:v>6.9863180949970172</c:v>
                </c:pt>
                <c:pt idx="25">
                  <c:v>6.7801646679787213</c:v>
                </c:pt>
                <c:pt idx="26">
                  <c:v>6.9863180949970172</c:v>
                </c:pt>
                <c:pt idx="27">
                  <c:v>6.9863180949970172</c:v>
                </c:pt>
                <c:pt idx="28">
                  <c:v>7.0664892425156731</c:v>
                </c:pt>
                <c:pt idx="29">
                  <c:v>7.5818732862191105</c:v>
                </c:pt>
                <c:pt idx="30">
                  <c:v>7.8109327553855943</c:v>
                </c:pt>
                <c:pt idx="31">
                  <c:v>7.4100789224230956</c:v>
                </c:pt>
                <c:pt idx="32">
                  <c:v>6.0815332394051769</c:v>
                </c:pt>
                <c:pt idx="33">
                  <c:v>7.2268310613952904</c:v>
                </c:pt>
                <c:pt idx="34">
                  <c:v>7.4902495937840552</c:v>
                </c:pt>
                <c:pt idx="35">
                  <c:v>5.967003028664239</c:v>
                </c:pt>
                <c:pt idx="36">
                  <c:v>6.4251229193125985</c:v>
                </c:pt>
                <c:pt idx="37">
                  <c:v>6.8030707101269092</c:v>
                </c:pt>
                <c:pt idx="38">
                  <c:v>6.9176009208678471</c:v>
                </c:pt>
                <c:pt idx="39">
                  <c:v>6.7114465415341584</c:v>
                </c:pt>
                <c:pt idx="40">
                  <c:v>6.8145237312010032</c:v>
                </c:pt>
                <c:pt idx="41">
                  <c:v>7.3528138170526267</c:v>
                </c:pt>
                <c:pt idx="42">
                  <c:v>7.6505914126636725</c:v>
                </c:pt>
                <c:pt idx="43">
                  <c:v>8.0514457217838675</c:v>
                </c:pt>
                <c:pt idx="44">
                  <c:v>8.5668292893296059</c:v>
                </c:pt>
                <c:pt idx="45">
                  <c:v>8.8187957529596712</c:v>
                </c:pt>
                <c:pt idx="46">
                  <c:v>9.0478552221261541</c:v>
                </c:pt>
                <c:pt idx="47">
                  <c:v>9.5861448318200821</c:v>
                </c:pt>
                <c:pt idx="48">
                  <c:v>9.5746932392190764</c:v>
                </c:pt>
                <c:pt idx="49">
                  <c:v>9.3685383837276923</c:v>
                </c:pt>
                <c:pt idx="50">
                  <c:v>9.5746932392190764</c:v>
                </c:pt>
                <c:pt idx="51">
                  <c:v>9.757937767143007</c:v>
                </c:pt>
                <c:pt idx="52">
                  <c:v>10.216058610106762</c:v>
                </c:pt>
                <c:pt idx="53">
                  <c:v>10.422211084809662</c:v>
                </c:pt>
                <c:pt idx="54">
                  <c:v>10.891788281951387</c:v>
                </c:pt>
                <c:pt idx="55">
                  <c:v>11.086484402476319</c:v>
                </c:pt>
                <c:pt idx="56">
                  <c:v>11.201019374794223</c:v>
                </c:pt>
                <c:pt idx="57">
                  <c:v>11.693494995560989</c:v>
                </c:pt>
                <c:pt idx="58">
                  <c:v>12.33486036644867</c:v>
                </c:pt>
                <c:pt idx="59">
                  <c:v>13.033493223495304</c:v>
                </c:pt>
                <c:pt idx="60">
                  <c:v>13.331272723737136</c:v>
                </c:pt>
                <c:pt idx="61">
                  <c:v>13.491614066459059</c:v>
                </c:pt>
                <c:pt idx="62">
                  <c:v>13.949730147845846</c:v>
                </c:pt>
                <c:pt idx="63">
                  <c:v>14.694174136873462</c:v>
                </c:pt>
                <c:pt idx="64">
                  <c:v>15.461526072680053</c:v>
                </c:pt>
                <c:pt idx="65">
                  <c:v>16.217421654308676</c:v>
                </c:pt>
                <c:pt idx="66">
                  <c:v>17.168018118039193</c:v>
                </c:pt>
                <c:pt idx="67">
                  <c:v>17.500157157661</c:v>
                </c:pt>
                <c:pt idx="68">
                  <c:v>18.1873288989527</c:v>
                </c:pt>
                <c:pt idx="69">
                  <c:v>18.645449741916458</c:v>
                </c:pt>
                <c:pt idx="70">
                  <c:v>20.019812270807716</c:v>
                </c:pt>
                <c:pt idx="71">
                  <c:v>20.890238063177275</c:v>
                </c:pt>
                <c:pt idx="72">
                  <c:v>21.966816330249735</c:v>
                </c:pt>
                <c:pt idx="73">
                  <c:v>22.986131872740209</c:v>
                </c:pt>
                <c:pt idx="74">
                  <c:v>22.917417555557222</c:v>
                </c:pt>
                <c:pt idx="75">
                  <c:v>22.092802895168642</c:v>
                </c:pt>
                <c:pt idx="76">
                  <c:v>22.84869847679726</c:v>
                </c:pt>
                <c:pt idx="77">
                  <c:v>23.936728336470729</c:v>
                </c:pt>
                <c:pt idx="78">
                  <c:v>24.371941232655512</c:v>
                </c:pt>
                <c:pt idx="79">
                  <c:v>24.429208718814458</c:v>
                </c:pt>
                <c:pt idx="80">
                  <c:v>23.868014019287738</c:v>
                </c:pt>
                <c:pt idx="81">
                  <c:v>23.53587497966593</c:v>
                </c:pt>
                <c:pt idx="82">
                  <c:v>23.215192294222089</c:v>
                </c:pt>
                <c:pt idx="83">
                  <c:v>22.665449187296367</c:v>
                </c:pt>
                <c:pt idx="84">
                  <c:v>23.558782926444902</c:v>
                </c:pt>
                <c:pt idx="85">
                  <c:v>23.27245501880407</c:v>
                </c:pt>
                <c:pt idx="86">
                  <c:v>22.161517212351633</c:v>
                </c:pt>
                <c:pt idx="87">
                  <c:v>21.852290881085761</c:v>
                </c:pt>
                <c:pt idx="88">
                  <c:v>22.172973566529606</c:v>
                </c:pt>
                <c:pt idx="89">
                  <c:v>23.192284347443113</c:v>
                </c:pt>
                <c:pt idx="90">
                  <c:v>22.768527805436303</c:v>
                </c:pt>
                <c:pt idx="91">
                  <c:v>22.928869148158224</c:v>
                </c:pt>
                <c:pt idx="92">
                  <c:v>23.180832754842111</c:v>
                </c:pt>
                <c:pt idx="93">
                  <c:v>23.570234519045908</c:v>
                </c:pt>
                <c:pt idx="94">
                  <c:v>23.971087875850706</c:v>
                </c:pt>
                <c:pt idx="95">
                  <c:v>23.948184690648702</c:v>
                </c:pt>
                <c:pt idx="96">
                  <c:v>23.512967032886952</c:v>
                </c:pt>
                <c:pt idx="97">
                  <c:v>23.593137704247916</c:v>
                </c:pt>
                <c:pt idx="98">
                  <c:v>23.558782926444902</c:v>
                </c:pt>
                <c:pt idx="99">
                  <c:v>20.724408350820152</c:v>
                </c:pt>
                <c:pt idx="100">
                  <c:v>20.500959971808225</c:v>
                </c:pt>
                <c:pt idx="101">
                  <c:v>19.548485688451358</c:v>
                </c:pt>
                <c:pt idx="102">
                  <c:v>22.909935918452526</c:v>
                </c:pt>
                <c:pt idx="103">
                  <c:v>22.326401242288465</c:v>
                </c:pt>
                <c:pt idx="104">
                  <c:v>20.735779170000804</c:v>
                </c:pt>
                <c:pt idx="105">
                  <c:v>19.835962631398573</c:v>
                </c:pt>
                <c:pt idx="106">
                  <c:v>18.391565072180693</c:v>
                </c:pt>
                <c:pt idx="107">
                  <c:v>17.23275245516891</c:v>
                </c:pt>
                <c:pt idx="108">
                  <c:v>16.247816940538758</c:v>
                </c:pt>
                <c:pt idx="109">
                  <c:v>14.149098380444418</c:v>
                </c:pt>
                <c:pt idx="110">
                  <c:v>13.916460077891911</c:v>
                </c:pt>
                <c:pt idx="111">
                  <c:v>13.275395744096759</c:v>
                </c:pt>
                <c:pt idx="112">
                  <c:v>12.464880950205973</c:v>
                </c:pt>
                <c:pt idx="113">
                  <c:v>11.690296225506742</c:v>
                </c:pt>
                <c:pt idx="114">
                  <c:v>11.031286955181693</c:v>
                </c:pt>
                <c:pt idx="115">
                  <c:v>10.082466556088393</c:v>
                </c:pt>
                <c:pt idx="116">
                  <c:v>9.1049969249000533</c:v>
                </c:pt>
                <c:pt idx="117">
                  <c:v>8.6224149998067556</c:v>
                </c:pt>
                <c:pt idx="118">
                  <c:v>8.2637926324209197</c:v>
                </c:pt>
                <c:pt idx="119">
                  <c:v>7.8033394615324001</c:v>
                </c:pt>
                <c:pt idx="120">
                  <c:v>7.0902391883755724</c:v>
                </c:pt>
                <c:pt idx="121">
                  <c:v>7.1024329550182506</c:v>
                </c:pt>
                <c:pt idx="122">
                  <c:v>6.6580779955926239</c:v>
                </c:pt>
                <c:pt idx="123">
                  <c:v>6.2742399356904732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7-FE42-9814-070C10354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61184"/>
        <c:axId val="153263104"/>
      </c:scatterChart>
      <c:valAx>
        <c:axId val="15326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153263104"/>
        <c:crosses val="autoZero"/>
        <c:crossBetween val="midCat"/>
      </c:valAx>
      <c:valAx>
        <c:axId val="1532631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/>
                  <a:t>NOx Emissions (millions of  metric tons)</a:t>
                </a:r>
              </a:p>
            </c:rich>
          </c:tx>
          <c:layout>
            <c:manualLayout>
              <c:xMode val="edge"/>
              <c:yMode val="edge"/>
              <c:x val="9.9842158980556518E-3"/>
              <c:y val="0.19023401647824034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153261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2400" baseline="0"/>
              <a:t>Fernow Experimental Forest</a:t>
            </a:r>
          </a:p>
        </c:rich>
      </c:tx>
      <c:layout>
        <c:manualLayout>
          <c:xMode val="edge"/>
          <c:yMode val="edge"/>
          <c:x val="0.42307508990250081"/>
          <c:y val="1.4633590837013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556469006852777"/>
          <c:y val="9.0405832184484752E-2"/>
          <c:w val="0.78164963371138774"/>
          <c:h val="0.726811308179956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'NOx &amp; Precip NO3 Concentations'!$D$5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marker>
            <c:spPr>
              <a:ln w="50800">
                <a:solidFill>
                  <a:schemeClr val="tx1"/>
                </a:solidFill>
              </a:ln>
            </c:spPr>
          </c:marker>
          <c:trendline>
            <c:spPr>
              <a:ln w="31750">
                <a:prstDash val="sysDash"/>
              </a:ln>
            </c:spPr>
            <c:trendlineType val="linear"/>
            <c:dispRSqr val="1"/>
            <c:dispEq val="1"/>
            <c:trendlineLbl>
              <c:layout>
                <c:manualLayout>
                  <c:x val="-0.39205850410496768"/>
                  <c:y val="-4.7467243841613035E-2"/>
                </c:manualLayout>
              </c:layout>
              <c:tx>
                <c:rich>
                  <a:bodyPr/>
                  <a:lstStyle/>
                  <a:p>
                    <a:pPr>
                      <a:defRPr sz="1800" b="1" i="0"/>
                    </a:pPr>
                    <a:r>
                      <a:rPr lang="en-US" baseline="0"/>
                      <a:t>y = 1.0236x + 0.1304</a:t>
                    </a:r>
                    <a:br>
                      <a:rPr lang="en-US" baseline="0"/>
                    </a:br>
                    <a:r>
                      <a:rPr lang="en-US" baseline="0"/>
                      <a:t>R² = 0.83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'NOx &amp; Precip NO3 Concentations'!$C$85:$C$129</c:f>
              <c:numCache>
                <c:formatCode>General</c:formatCode>
                <c:ptCount val="45"/>
                <c:pt idx="1">
                  <c:v>24.5665698</c:v>
                </c:pt>
                <c:pt idx="6">
                  <c:v>23.366364045000001</c:v>
                </c:pt>
                <c:pt idx="11">
                  <c:v>23.157711495000001</c:v>
                </c:pt>
                <c:pt idx="12">
                  <c:v>22.842918300000001</c:v>
                </c:pt>
                <c:pt idx="13">
                  <c:v>22.916400285000002</c:v>
                </c:pt>
                <c:pt idx="14">
                  <c:v>23.002582860000004</c:v>
                </c:pt>
                <c:pt idx="15">
                  <c:v>22.997139750000002</c:v>
                </c:pt>
                <c:pt idx="16">
                  <c:v>22.638801675</c:v>
                </c:pt>
                <c:pt idx="17">
                  <c:v>22.486722315581257</c:v>
                </c:pt>
                <c:pt idx="18">
                  <c:v>22.411966044099152</c:v>
                </c:pt>
                <c:pt idx="19">
                  <c:v>22.087922601168898</c:v>
                </c:pt>
                <c:pt idx="20">
                  <c:v>20.724408350820152</c:v>
                </c:pt>
                <c:pt idx="21">
                  <c:v>20.500959971808225</c:v>
                </c:pt>
                <c:pt idx="22">
                  <c:v>19.548485688451358</c:v>
                </c:pt>
                <c:pt idx="23">
                  <c:v>22.909935918452526</c:v>
                </c:pt>
                <c:pt idx="24">
                  <c:v>22.326401242288465</c:v>
                </c:pt>
                <c:pt idx="25">
                  <c:v>20.735779170000804</c:v>
                </c:pt>
                <c:pt idx="26">
                  <c:v>19.835962631398573</c:v>
                </c:pt>
                <c:pt idx="27">
                  <c:v>18.391565072180693</c:v>
                </c:pt>
                <c:pt idx="28">
                  <c:v>17.23275245516891</c:v>
                </c:pt>
                <c:pt idx="29">
                  <c:v>16.247816940538758</c:v>
                </c:pt>
                <c:pt idx="30">
                  <c:v>14.149098380444418</c:v>
                </c:pt>
                <c:pt idx="31">
                  <c:v>13.916460077891911</c:v>
                </c:pt>
                <c:pt idx="32">
                  <c:v>13.275395744096759</c:v>
                </c:pt>
                <c:pt idx="33">
                  <c:v>12.464880950205973</c:v>
                </c:pt>
                <c:pt idx="34">
                  <c:v>11.690296225506742</c:v>
                </c:pt>
                <c:pt idx="35">
                  <c:v>11.031286955181693</c:v>
                </c:pt>
                <c:pt idx="36">
                  <c:v>10.082466556088393</c:v>
                </c:pt>
                <c:pt idx="37">
                  <c:v>9.1049969249000533</c:v>
                </c:pt>
                <c:pt idx="38">
                  <c:v>8.6224149998067556</c:v>
                </c:pt>
                <c:pt idx="39">
                  <c:v>8.2637926324209197</c:v>
                </c:pt>
                <c:pt idx="40">
                  <c:v>7.8033394615324001</c:v>
                </c:pt>
                <c:pt idx="41">
                  <c:v>7.0902391883755724</c:v>
                </c:pt>
                <c:pt idx="42">
                  <c:v>7.1024329550182506</c:v>
                </c:pt>
                <c:pt idx="43">
                  <c:v>6.6580779955926239</c:v>
                </c:pt>
                <c:pt idx="44">
                  <c:v>6.2742399356904732</c:v>
                </c:pt>
              </c:numCache>
            </c:numRef>
          </c:xVal>
          <c:yVal>
            <c:numRef>
              <c:f>'NOx &amp; Precip NO3 Concentations'!$G$85:$G$129</c:f>
              <c:numCache>
                <c:formatCode>General</c:formatCode>
                <c:ptCount val="45"/>
                <c:pt idx="0">
                  <c:v>28.210999999999999</c:v>
                </c:pt>
                <c:pt idx="1">
                  <c:v>32.841000000000001</c:v>
                </c:pt>
                <c:pt idx="2">
                  <c:v>30.437000000000001</c:v>
                </c:pt>
                <c:pt idx="3">
                  <c:v>20.904</c:v>
                </c:pt>
                <c:pt idx="4">
                  <c:v>22.469000000000001</c:v>
                </c:pt>
                <c:pt idx="5">
                  <c:v>22.114000000000001</c:v>
                </c:pt>
                <c:pt idx="6">
                  <c:v>26.195</c:v>
                </c:pt>
                <c:pt idx="7">
                  <c:v>33.179000000000002</c:v>
                </c:pt>
                <c:pt idx="8">
                  <c:v>29.292000000000002</c:v>
                </c:pt>
                <c:pt idx="9">
                  <c:v>25.952999999999999</c:v>
                </c:pt>
                <c:pt idx="10">
                  <c:v>25.146999999999998</c:v>
                </c:pt>
                <c:pt idx="11">
                  <c:v>22.969000000000001</c:v>
                </c:pt>
                <c:pt idx="12">
                  <c:v>26.195</c:v>
                </c:pt>
                <c:pt idx="13">
                  <c:v>28.582000000000001</c:v>
                </c:pt>
                <c:pt idx="14">
                  <c:v>26.582000000000001</c:v>
                </c:pt>
                <c:pt idx="15">
                  <c:v>23.324000000000002</c:v>
                </c:pt>
                <c:pt idx="16">
                  <c:v>26.905000000000001</c:v>
                </c:pt>
                <c:pt idx="17">
                  <c:v>21.678999999999998</c:v>
                </c:pt>
                <c:pt idx="18">
                  <c:v>22.420999999999999</c:v>
                </c:pt>
                <c:pt idx="19">
                  <c:v>25.146999999999998</c:v>
                </c:pt>
                <c:pt idx="20">
                  <c:v>21.178999999999998</c:v>
                </c:pt>
                <c:pt idx="21">
                  <c:v>21.227</c:v>
                </c:pt>
                <c:pt idx="22">
                  <c:v>21.565999999999999</c:v>
                </c:pt>
                <c:pt idx="23">
                  <c:v>17.63</c:v>
                </c:pt>
                <c:pt idx="24">
                  <c:v>17.372</c:v>
                </c:pt>
                <c:pt idx="25">
                  <c:v>15.500999999999999</c:v>
                </c:pt>
                <c:pt idx="26">
                  <c:v>17.178000000000001</c:v>
                </c:pt>
                <c:pt idx="27">
                  <c:v>16.614000000000001</c:v>
                </c:pt>
                <c:pt idx="28">
                  <c:v>15.824</c:v>
                </c:pt>
                <c:pt idx="29">
                  <c:v>14.098000000000001</c:v>
                </c:pt>
                <c:pt idx="30">
                  <c:v>9.6940000000000008</c:v>
                </c:pt>
                <c:pt idx="31">
                  <c:v>15.984999999999999</c:v>
                </c:pt>
                <c:pt idx="32">
                  <c:v>13.968999999999999</c:v>
                </c:pt>
                <c:pt idx="33">
                  <c:v>13.548999999999999</c:v>
                </c:pt>
                <c:pt idx="34">
                  <c:v>11.532999999999999</c:v>
                </c:pt>
                <c:pt idx="35">
                  <c:v>12.227</c:v>
                </c:pt>
                <c:pt idx="36">
                  <c:v>9.2590000000000003</c:v>
                </c:pt>
                <c:pt idx="37">
                  <c:v>10.291</c:v>
                </c:pt>
                <c:pt idx="38">
                  <c:v>9.8390000000000004</c:v>
                </c:pt>
                <c:pt idx="39">
                  <c:v>8.7420000000000009</c:v>
                </c:pt>
                <c:pt idx="40">
                  <c:v>8.952</c:v>
                </c:pt>
                <c:pt idx="41">
                  <c:v>6.7910000000000004</c:v>
                </c:pt>
                <c:pt idx="42">
                  <c:v>8.6460000000000008</c:v>
                </c:pt>
                <c:pt idx="43">
                  <c:v>7.8710000000000004</c:v>
                </c:pt>
                <c:pt idx="44">
                  <c:v>8.9039999999999999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3B-7F41-A8CC-C99E9C09A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62144"/>
        <c:axId val="146664064"/>
      </c:scatterChart>
      <c:valAx>
        <c:axId val="146662144"/>
        <c:scaling>
          <c:orientation val="minMax"/>
          <c:min val="14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0" baseline="0">
                    <a:solidFill>
                      <a:schemeClr val="tx1"/>
                    </a:solidFill>
                    <a:effectLst/>
                  </a:rPr>
                  <a:t>Estimated NOx Emissions (millions of  metric tons)</a:t>
                </a:r>
              </a:p>
            </c:rich>
          </c:tx>
          <c:layout>
            <c:manualLayout>
              <c:xMode val="edge"/>
              <c:yMode val="edge"/>
              <c:x val="0.36476953635058418"/>
              <c:y val="0.92020460870947829"/>
            </c:manualLayout>
          </c:layout>
          <c:overlay val="0"/>
        </c:title>
        <c:numFmt formatCode="0.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146664064"/>
        <c:crosses val="autoZero"/>
        <c:crossBetween val="midCat"/>
      </c:valAx>
      <c:valAx>
        <c:axId val="1466640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98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 i="0" baseline="0">
                    <a:effectLst/>
                  </a:rPr>
                  <a:t>NADP Precipitation  Mean Annual NO</a:t>
                </a:r>
                <a:r>
                  <a:rPr lang="en-US" sz="2200" b="1" i="0" baseline="-25000">
                    <a:effectLst/>
                  </a:rPr>
                  <a:t>3</a:t>
                </a:r>
                <a:br>
                  <a:rPr lang="en-US" sz="2200" b="1" i="0" baseline="-25000">
                    <a:effectLst/>
                  </a:rPr>
                </a:br>
                <a:r>
                  <a:rPr lang="en-US" sz="2200" b="1" i="0" baseline="0">
                    <a:effectLst/>
                  </a:rPr>
                  <a:t> Concentration (</a:t>
                </a:r>
                <a:r>
                  <a:rPr lang="en-US" sz="1980" b="1" i="0" u="none" strike="noStrike" baseline="0">
                    <a:effectLst/>
                  </a:rPr>
                  <a:t>µmol</a:t>
                </a:r>
                <a:r>
                  <a:rPr lang="en-US" sz="2200" b="1" i="0" baseline="0">
                    <a:effectLst/>
                  </a:rPr>
                  <a:t>/L)</a:t>
                </a:r>
                <a:endParaRPr lang="en-US" sz="2200" b="1" i="0">
                  <a:effectLst/>
                </a:endParaRPr>
              </a:p>
            </c:rich>
          </c:tx>
          <c:layout>
            <c:manualLayout>
              <c:xMode val="edge"/>
              <c:yMode val="edge"/>
              <c:x val="6.7058792327417696E-2"/>
              <c:y val="0.13545635801148945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146662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Nitrate in Precipitation at the Fernow Experimental Forest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Parsons, WV</a:t>
            </a:r>
            <a:endParaRPr lang="en-US" sz="2000" b="0">
              <a:effectLst/>
            </a:endParaRPr>
          </a:p>
        </c:rich>
      </c:tx>
      <c:layout>
        <c:manualLayout>
          <c:xMode val="edge"/>
          <c:yMode val="edge"/>
          <c:x val="0.22838856803236537"/>
          <c:y val="2.11756984228879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530268637344057"/>
          <c:y val="0.14430760998819953"/>
          <c:w val="0.79819912636136914"/>
          <c:h val="0.69246292168553714"/>
        </c:manualLayout>
      </c:layout>
      <c:scatterChart>
        <c:scatterStyle val="lineMarker"/>
        <c:varyColors val="0"/>
        <c:ser>
          <c:idx val="0"/>
          <c:order val="0"/>
          <c:tx>
            <c:v>Estimated</c:v>
          </c:tx>
          <c:spPr>
            <a:ln w="28575">
              <a:noFill/>
            </a:ln>
          </c:spPr>
          <c:trendline>
            <c:spPr>
              <a:ln w="25400">
                <a:prstDash val="dash"/>
              </a:ln>
            </c:spPr>
            <c:trendlineType val="poly"/>
            <c:order val="6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Concentations'!$H$6:$H$129</c:f>
              <c:numCache>
                <c:formatCode>0.00</c:formatCode>
                <c:ptCount val="124"/>
                <c:pt idx="0">
                  <c:v>2.5688402001497015</c:v>
                </c:pt>
                <c:pt idx="1">
                  <c:v>2.6626266991212413</c:v>
                </c:pt>
                <c:pt idx="2">
                  <c:v>2.7329665733498958</c:v>
                </c:pt>
                <c:pt idx="3">
                  <c:v>2.9674318459887083</c:v>
                </c:pt>
                <c:pt idx="4">
                  <c:v>3.1550038691417512</c:v>
                </c:pt>
                <c:pt idx="5">
                  <c:v>3.1667271815131937</c:v>
                </c:pt>
                <c:pt idx="6">
                  <c:v>3.3894691417805634</c:v>
                </c:pt>
                <c:pt idx="7">
                  <c:v>3.6473810391622612</c:v>
                </c:pt>
                <c:pt idx="8">
                  <c:v>3.7177209133909157</c:v>
                </c:pt>
                <c:pt idx="9">
                  <c:v>3.6473810391622612</c:v>
                </c:pt>
                <c:pt idx="10">
                  <c:v>3.9756328107726135</c:v>
                </c:pt>
                <c:pt idx="11">
                  <c:v>3.9756328107726135</c:v>
                </c:pt>
                <c:pt idx="12">
                  <c:v>4.0225260602583832</c:v>
                </c:pt>
                <c:pt idx="13">
                  <c:v>4.3507778318687347</c:v>
                </c:pt>
                <c:pt idx="14">
                  <c:v>4.5617964797646637</c:v>
                </c:pt>
                <c:pt idx="15">
                  <c:v>4.7024762282219719</c:v>
                </c:pt>
                <c:pt idx="16">
                  <c:v>4.7024762282219719</c:v>
                </c:pt>
                <c:pt idx="17">
                  <c:v>4.9955575753229793</c:v>
                </c:pt>
                <c:pt idx="18">
                  <c:v>5.1831300858710394</c:v>
                </c:pt>
                <c:pt idx="19">
                  <c:v>5.1127902116423849</c:v>
                </c:pt>
                <c:pt idx="20">
                  <c:v>4.9369415008607849</c:v>
                </c:pt>
                <c:pt idx="21">
                  <c:v>5.8865263911824952</c:v>
                </c:pt>
                <c:pt idx="22">
                  <c:v>6.3671807362265813</c:v>
                </c:pt>
                <c:pt idx="23">
                  <c:v>6.8478345938756489</c:v>
                </c:pt>
                <c:pt idx="24">
                  <c:v>7.2815952020389467</c:v>
                </c:pt>
                <c:pt idx="25">
                  <c:v>7.0705765541430194</c:v>
                </c:pt>
                <c:pt idx="26">
                  <c:v>7.2815952020389467</c:v>
                </c:pt>
                <c:pt idx="27">
                  <c:v>7.2815952020389467</c:v>
                </c:pt>
                <c:pt idx="28">
                  <c:v>7.3636583886390437</c:v>
                </c:pt>
                <c:pt idx="29">
                  <c:v>7.8912054957738818</c:v>
                </c:pt>
                <c:pt idx="30">
                  <c:v>8.1256707684126948</c:v>
                </c:pt>
                <c:pt idx="31">
                  <c:v>7.7153567849922808</c:v>
                </c:pt>
                <c:pt idx="32">
                  <c:v>6.3554574238551389</c:v>
                </c:pt>
                <c:pt idx="33">
                  <c:v>7.5277842744442198</c:v>
                </c:pt>
                <c:pt idx="34">
                  <c:v>7.7974194841973592</c:v>
                </c:pt>
                <c:pt idx="35">
                  <c:v>6.2382243001407156</c:v>
                </c:pt>
                <c:pt idx="36">
                  <c:v>6.7071558202083761</c:v>
                </c:pt>
                <c:pt idx="37">
                  <c:v>7.0940231788859043</c:v>
                </c:pt>
                <c:pt idx="38">
                  <c:v>7.2112563026003285</c:v>
                </c:pt>
                <c:pt idx="39">
                  <c:v>7.0002366799143649</c:v>
                </c:pt>
                <c:pt idx="40">
                  <c:v>7.1057464912573476</c:v>
                </c:pt>
                <c:pt idx="41">
                  <c:v>7.6567402231350687</c:v>
                </c:pt>
                <c:pt idx="42">
                  <c:v>7.9615453700025354</c:v>
                </c:pt>
                <c:pt idx="43">
                  <c:v>8.371859840817967</c:v>
                </c:pt>
                <c:pt idx="44">
                  <c:v>8.8994064605577847</c:v>
                </c:pt>
                <c:pt idx="45">
                  <c:v>9.1573193327295197</c:v>
                </c:pt>
                <c:pt idx="46">
                  <c:v>9.3917846053683309</c:v>
                </c:pt>
                <c:pt idx="47">
                  <c:v>9.9427778498510371</c:v>
                </c:pt>
                <c:pt idx="48">
                  <c:v>9.9310559996646468</c:v>
                </c:pt>
                <c:pt idx="49">
                  <c:v>9.7200358895836665</c:v>
                </c:pt>
                <c:pt idx="50">
                  <c:v>9.9310559996646468</c:v>
                </c:pt>
                <c:pt idx="51">
                  <c:v>10.118625098447582</c:v>
                </c:pt>
                <c:pt idx="52">
                  <c:v>10.587557593305283</c:v>
                </c:pt>
                <c:pt idx="53">
                  <c:v>10.79857526641117</c:v>
                </c:pt>
                <c:pt idx="54">
                  <c:v>11.279234485405439</c:v>
                </c:pt>
                <c:pt idx="55">
                  <c:v>11.478525434374761</c:v>
                </c:pt>
                <c:pt idx="56">
                  <c:v>11.595763432039368</c:v>
                </c:pt>
                <c:pt idx="57">
                  <c:v>12.09986147745623</c:v>
                </c:pt>
                <c:pt idx="58">
                  <c:v>12.756363071096859</c:v>
                </c:pt>
                <c:pt idx="59">
                  <c:v>13.471483663569794</c:v>
                </c:pt>
                <c:pt idx="60">
                  <c:v>13.776290760017334</c:v>
                </c:pt>
                <c:pt idx="61">
                  <c:v>13.940416158427494</c:v>
                </c:pt>
                <c:pt idx="62">
                  <c:v>14.409343779335009</c:v>
                </c:pt>
                <c:pt idx="63">
                  <c:v>15.171356646503677</c:v>
                </c:pt>
                <c:pt idx="64">
                  <c:v>15.956818087995304</c:v>
                </c:pt>
                <c:pt idx="65">
                  <c:v>16.730552805350364</c:v>
                </c:pt>
                <c:pt idx="66">
                  <c:v>17.703583345624921</c:v>
                </c:pt>
                <c:pt idx="67">
                  <c:v>18.043560866581803</c:v>
                </c:pt>
                <c:pt idx="68">
                  <c:v>18.746949860967987</c:v>
                </c:pt>
                <c:pt idx="69">
                  <c:v>19.215882355825688</c:v>
                </c:pt>
                <c:pt idx="70">
                  <c:v>20.622679840398781</c:v>
                </c:pt>
                <c:pt idx="71">
                  <c:v>21.51364768146826</c:v>
                </c:pt>
                <c:pt idx="72">
                  <c:v>22.615633195643632</c:v>
                </c:pt>
                <c:pt idx="73">
                  <c:v>23.659004584936881</c:v>
                </c:pt>
                <c:pt idx="74">
                  <c:v>23.588668609868375</c:v>
                </c:pt>
                <c:pt idx="75">
                  <c:v>22.744593043494625</c:v>
                </c:pt>
                <c:pt idx="76">
                  <c:v>23.518327760849679</c:v>
                </c:pt>
                <c:pt idx="77">
                  <c:v>24.632035125211441</c:v>
                </c:pt>
                <c:pt idx="78">
                  <c:v>25.077519045746186</c:v>
                </c:pt>
                <c:pt idx="79">
                  <c:v>25.136138044578484</c:v>
                </c:pt>
                <c:pt idx="80">
                  <c:v>24.561699150142932</c:v>
                </c:pt>
                <c:pt idx="81">
                  <c:v>24.22172162918605</c:v>
                </c:pt>
                <c:pt idx="82">
                  <c:v>23.893470832365733</c:v>
                </c:pt>
                <c:pt idx="83">
                  <c:v>23.330753788116564</c:v>
                </c:pt>
                <c:pt idx="84">
                  <c:v>24.245170203509005</c:v>
                </c:pt>
                <c:pt idx="85">
                  <c:v>23.952084957247848</c:v>
                </c:pt>
                <c:pt idx="86">
                  <c:v>22.814929018563134</c:v>
                </c:pt>
                <c:pt idx="87">
                  <c:v>22.498404945879386</c:v>
                </c:pt>
                <c:pt idx="88">
                  <c:v>22.826655742699707</c:v>
                </c:pt>
                <c:pt idx="89">
                  <c:v>23.870022258042773</c:v>
                </c:pt>
                <c:pt idx="90">
                  <c:v>23.436265061644605</c:v>
                </c:pt>
                <c:pt idx="91">
                  <c:v>23.600390460054761</c:v>
                </c:pt>
                <c:pt idx="92">
                  <c:v>23.858300407856387</c:v>
                </c:pt>
                <c:pt idx="93">
                  <c:v>24.256892053695395</c:v>
                </c:pt>
                <c:pt idx="94">
                  <c:v>24.667205549720787</c:v>
                </c:pt>
                <c:pt idx="95">
                  <c:v>24.643761849348014</c:v>
                </c:pt>
                <c:pt idx="96">
                  <c:v>24.198273054863087</c:v>
                </c:pt>
                <c:pt idx="97">
                  <c:v>24.280335754068169</c:v>
                </c:pt>
                <c:pt idx="98">
                  <c:v>24.245170203509005</c:v>
                </c:pt>
                <c:pt idx="99">
                  <c:v>21.34390438789951</c:v>
                </c:pt>
                <c:pt idx="100">
                  <c:v>21.115182627142904</c:v>
                </c:pt>
                <c:pt idx="101">
                  <c:v>20.140229950698814</c:v>
                </c:pt>
                <c:pt idx="102">
                  <c:v>23.581010406128009</c:v>
                </c:pt>
                <c:pt idx="103">
                  <c:v>22.983704311606477</c:v>
                </c:pt>
                <c:pt idx="104">
                  <c:v>21.355543558412826</c:v>
                </c:pt>
                <c:pt idx="105">
                  <c:v>20.434491349499581</c:v>
                </c:pt>
                <c:pt idx="106">
                  <c:v>18.956006007884159</c:v>
                </c:pt>
                <c:pt idx="107">
                  <c:v>17.7698454131109</c:v>
                </c:pt>
                <c:pt idx="108">
                  <c:v>16.761665420335476</c:v>
                </c:pt>
                <c:pt idx="109">
                  <c:v>14.613417102222908</c:v>
                </c:pt>
                <c:pt idx="110">
                  <c:v>14.37528853573016</c:v>
                </c:pt>
                <c:pt idx="111">
                  <c:v>13.719095083657443</c:v>
                </c:pt>
                <c:pt idx="112">
                  <c:v>12.889452140630835</c:v>
                </c:pt>
                <c:pt idx="113">
                  <c:v>12.096587216428702</c:v>
                </c:pt>
                <c:pt idx="114">
                  <c:v>11.422025327323983</c:v>
                </c:pt>
                <c:pt idx="115">
                  <c:v>10.45081276681208</c:v>
                </c:pt>
                <c:pt idx="116">
                  <c:v>9.4502748523276949</c:v>
                </c:pt>
                <c:pt idx="117">
                  <c:v>8.9563039938021962</c:v>
                </c:pt>
                <c:pt idx="118">
                  <c:v>8.5892181385460535</c:v>
                </c:pt>
                <c:pt idx="119">
                  <c:v>8.117898272824565</c:v>
                </c:pt>
                <c:pt idx="120">
                  <c:v>7.3879688332212359</c:v>
                </c:pt>
                <c:pt idx="121">
                  <c:v>7.4004503727566817</c:v>
                </c:pt>
                <c:pt idx="122">
                  <c:v>6.9456086362886102</c:v>
                </c:pt>
                <c:pt idx="123">
                  <c:v>6.5527119981727688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A4-1D4E-8958-E69475D5142A}"/>
            </c:ext>
          </c:extLst>
        </c:ser>
        <c:ser>
          <c:idx val="1"/>
          <c:order val="1"/>
          <c:tx>
            <c:v>Measured NADP values</c:v>
          </c:tx>
          <c:spPr>
            <a:ln w="28575">
              <a:noFill/>
            </a:ln>
          </c:spPr>
          <c:marker>
            <c:symbol val="triangle"/>
            <c:size val="7"/>
            <c:spPr>
              <a:noFill/>
              <a:ln w="19050">
                <a:solidFill>
                  <a:schemeClr val="bg1">
                    <a:lumMod val="75000"/>
                  </a:schemeClr>
                </a:solidFill>
              </a:ln>
            </c:spPr>
          </c:marker>
          <c:xVal>
            <c:numRef>
              <c:f>'NOx &amp; Precip NO3 Concentations'!$A$85:$A$129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'NOx &amp; Precip NO3 Concentations'!$G$85:$G$129</c:f>
              <c:numCache>
                <c:formatCode>General</c:formatCode>
                <c:ptCount val="45"/>
                <c:pt idx="0">
                  <c:v>28.210999999999999</c:v>
                </c:pt>
                <c:pt idx="1">
                  <c:v>32.841000000000001</c:v>
                </c:pt>
                <c:pt idx="2">
                  <c:v>30.437000000000001</c:v>
                </c:pt>
                <c:pt idx="3">
                  <c:v>20.904</c:v>
                </c:pt>
                <c:pt idx="4">
                  <c:v>22.469000000000001</c:v>
                </c:pt>
                <c:pt idx="5">
                  <c:v>22.114000000000001</c:v>
                </c:pt>
                <c:pt idx="6">
                  <c:v>26.195</c:v>
                </c:pt>
                <c:pt idx="7">
                  <c:v>33.179000000000002</c:v>
                </c:pt>
                <c:pt idx="8">
                  <c:v>29.292000000000002</c:v>
                </c:pt>
                <c:pt idx="9">
                  <c:v>25.952999999999999</c:v>
                </c:pt>
                <c:pt idx="10">
                  <c:v>25.146999999999998</c:v>
                </c:pt>
                <c:pt idx="11">
                  <c:v>22.969000000000001</c:v>
                </c:pt>
                <c:pt idx="12">
                  <c:v>26.195</c:v>
                </c:pt>
                <c:pt idx="13">
                  <c:v>28.582000000000001</c:v>
                </c:pt>
                <c:pt idx="14">
                  <c:v>26.582000000000001</c:v>
                </c:pt>
                <c:pt idx="15">
                  <c:v>23.324000000000002</c:v>
                </c:pt>
                <c:pt idx="16">
                  <c:v>26.905000000000001</c:v>
                </c:pt>
                <c:pt idx="17">
                  <c:v>21.678999999999998</c:v>
                </c:pt>
                <c:pt idx="18">
                  <c:v>22.420999999999999</c:v>
                </c:pt>
                <c:pt idx="19">
                  <c:v>25.146999999999998</c:v>
                </c:pt>
                <c:pt idx="20">
                  <c:v>21.178999999999998</c:v>
                </c:pt>
                <c:pt idx="21">
                  <c:v>21.227</c:v>
                </c:pt>
                <c:pt idx="22">
                  <c:v>21.565999999999999</c:v>
                </c:pt>
                <c:pt idx="23">
                  <c:v>17.63</c:v>
                </c:pt>
                <c:pt idx="24">
                  <c:v>17.372</c:v>
                </c:pt>
                <c:pt idx="25">
                  <c:v>15.500999999999999</c:v>
                </c:pt>
                <c:pt idx="26">
                  <c:v>17.178000000000001</c:v>
                </c:pt>
                <c:pt idx="27">
                  <c:v>16.614000000000001</c:v>
                </c:pt>
                <c:pt idx="28">
                  <c:v>15.824</c:v>
                </c:pt>
                <c:pt idx="29">
                  <c:v>14.098000000000001</c:v>
                </c:pt>
                <c:pt idx="30">
                  <c:v>9.6940000000000008</c:v>
                </c:pt>
                <c:pt idx="31">
                  <c:v>15.984999999999999</c:v>
                </c:pt>
                <c:pt idx="32">
                  <c:v>13.968999999999999</c:v>
                </c:pt>
                <c:pt idx="33">
                  <c:v>13.548999999999999</c:v>
                </c:pt>
                <c:pt idx="34">
                  <c:v>11.532999999999999</c:v>
                </c:pt>
                <c:pt idx="35">
                  <c:v>12.227</c:v>
                </c:pt>
                <c:pt idx="36">
                  <c:v>9.2590000000000003</c:v>
                </c:pt>
                <c:pt idx="37">
                  <c:v>10.291</c:v>
                </c:pt>
                <c:pt idx="38">
                  <c:v>9.8390000000000004</c:v>
                </c:pt>
                <c:pt idx="39">
                  <c:v>8.7420000000000009</c:v>
                </c:pt>
                <c:pt idx="40">
                  <c:v>8.952</c:v>
                </c:pt>
                <c:pt idx="41">
                  <c:v>6.7910000000000004</c:v>
                </c:pt>
                <c:pt idx="42">
                  <c:v>8.6460000000000008</c:v>
                </c:pt>
                <c:pt idx="43">
                  <c:v>7.8710000000000004</c:v>
                </c:pt>
                <c:pt idx="44">
                  <c:v>8.9039999999999999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A4-1D4E-8958-E69475D5142A}"/>
            </c:ext>
          </c:extLst>
        </c:ser>
        <c:ser>
          <c:idx val="2"/>
          <c:order val="2"/>
          <c:tx>
            <c:v>Measured 1957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 w="25400"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Concentations'!$I$6:$I$129</c:f>
              <c:numCache>
                <c:formatCode>0.00</c:formatCode>
                <c:ptCount val="124"/>
                <c:pt idx="0">
                  <c:v>12.7</c:v>
                </c:pt>
                <c:pt idx="1">
                  <c:v>12.7</c:v>
                </c:pt>
                <c:pt idx="2">
                  <c:v>12.7</c:v>
                </c:pt>
                <c:pt idx="3">
                  <c:v>12.7</c:v>
                </c:pt>
                <c:pt idx="4">
                  <c:v>12.7</c:v>
                </c:pt>
                <c:pt idx="5">
                  <c:v>12.7</c:v>
                </c:pt>
                <c:pt idx="6">
                  <c:v>12.7</c:v>
                </c:pt>
                <c:pt idx="7">
                  <c:v>12.7</c:v>
                </c:pt>
                <c:pt idx="8">
                  <c:v>12.7</c:v>
                </c:pt>
                <c:pt idx="9">
                  <c:v>12.7</c:v>
                </c:pt>
                <c:pt idx="10">
                  <c:v>12.7</c:v>
                </c:pt>
                <c:pt idx="11">
                  <c:v>12.7</c:v>
                </c:pt>
                <c:pt idx="12">
                  <c:v>12.7</c:v>
                </c:pt>
                <c:pt idx="13">
                  <c:v>12.7</c:v>
                </c:pt>
                <c:pt idx="14">
                  <c:v>12.7</c:v>
                </c:pt>
                <c:pt idx="15">
                  <c:v>12.7</c:v>
                </c:pt>
                <c:pt idx="16">
                  <c:v>12.7</c:v>
                </c:pt>
                <c:pt idx="17">
                  <c:v>12.7</c:v>
                </c:pt>
                <c:pt idx="18">
                  <c:v>12.7</c:v>
                </c:pt>
                <c:pt idx="19">
                  <c:v>12.7</c:v>
                </c:pt>
                <c:pt idx="20">
                  <c:v>12.7</c:v>
                </c:pt>
                <c:pt idx="21">
                  <c:v>12.7</c:v>
                </c:pt>
                <c:pt idx="22">
                  <c:v>12.7</c:v>
                </c:pt>
                <c:pt idx="23">
                  <c:v>12.7</c:v>
                </c:pt>
                <c:pt idx="24">
                  <c:v>12.7</c:v>
                </c:pt>
                <c:pt idx="25">
                  <c:v>12.7</c:v>
                </c:pt>
                <c:pt idx="26">
                  <c:v>12.7</c:v>
                </c:pt>
                <c:pt idx="27">
                  <c:v>12.7</c:v>
                </c:pt>
                <c:pt idx="28">
                  <c:v>12.7</c:v>
                </c:pt>
                <c:pt idx="29">
                  <c:v>12.7</c:v>
                </c:pt>
                <c:pt idx="30">
                  <c:v>12.7</c:v>
                </c:pt>
                <c:pt idx="31">
                  <c:v>12.7</c:v>
                </c:pt>
                <c:pt idx="32">
                  <c:v>12.7</c:v>
                </c:pt>
                <c:pt idx="33">
                  <c:v>12.7</c:v>
                </c:pt>
                <c:pt idx="34">
                  <c:v>12.7</c:v>
                </c:pt>
                <c:pt idx="35">
                  <c:v>12.7</c:v>
                </c:pt>
                <c:pt idx="36">
                  <c:v>12.7</c:v>
                </c:pt>
                <c:pt idx="37">
                  <c:v>12.7</c:v>
                </c:pt>
                <c:pt idx="38">
                  <c:v>12.7</c:v>
                </c:pt>
                <c:pt idx="39">
                  <c:v>12.7</c:v>
                </c:pt>
                <c:pt idx="40">
                  <c:v>12.7</c:v>
                </c:pt>
                <c:pt idx="41">
                  <c:v>12.7</c:v>
                </c:pt>
                <c:pt idx="42">
                  <c:v>12.7</c:v>
                </c:pt>
                <c:pt idx="43">
                  <c:v>12.7</c:v>
                </c:pt>
                <c:pt idx="44">
                  <c:v>12.7</c:v>
                </c:pt>
                <c:pt idx="45">
                  <c:v>12.7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12.7</c:v>
                </c:pt>
                <c:pt idx="52">
                  <c:v>12.7</c:v>
                </c:pt>
                <c:pt idx="53">
                  <c:v>12.7</c:v>
                </c:pt>
                <c:pt idx="54">
                  <c:v>12.7</c:v>
                </c:pt>
                <c:pt idx="55">
                  <c:v>12.7</c:v>
                </c:pt>
                <c:pt idx="56">
                  <c:v>12.7</c:v>
                </c:pt>
                <c:pt idx="57">
                  <c:v>12.7</c:v>
                </c:pt>
                <c:pt idx="58">
                  <c:v>12.7</c:v>
                </c:pt>
                <c:pt idx="59">
                  <c:v>12.7</c:v>
                </c:pt>
                <c:pt idx="60">
                  <c:v>12.7</c:v>
                </c:pt>
                <c:pt idx="61">
                  <c:v>12.7</c:v>
                </c:pt>
                <c:pt idx="62">
                  <c:v>12.7</c:v>
                </c:pt>
                <c:pt idx="63">
                  <c:v>12.7</c:v>
                </c:pt>
                <c:pt idx="64">
                  <c:v>12.7</c:v>
                </c:pt>
                <c:pt idx="65">
                  <c:v>12.7</c:v>
                </c:pt>
                <c:pt idx="66">
                  <c:v>12.7</c:v>
                </c:pt>
                <c:pt idx="67">
                  <c:v>12.7</c:v>
                </c:pt>
                <c:pt idx="68">
                  <c:v>12.7</c:v>
                </c:pt>
                <c:pt idx="69">
                  <c:v>12.7</c:v>
                </c:pt>
                <c:pt idx="70">
                  <c:v>12.7</c:v>
                </c:pt>
                <c:pt idx="71">
                  <c:v>12.7</c:v>
                </c:pt>
                <c:pt idx="72">
                  <c:v>12.7</c:v>
                </c:pt>
                <c:pt idx="73">
                  <c:v>12.7</c:v>
                </c:pt>
                <c:pt idx="74">
                  <c:v>12.7</c:v>
                </c:pt>
                <c:pt idx="75">
                  <c:v>12.7</c:v>
                </c:pt>
                <c:pt idx="76">
                  <c:v>12.7</c:v>
                </c:pt>
                <c:pt idx="77">
                  <c:v>12.7</c:v>
                </c:pt>
                <c:pt idx="78">
                  <c:v>12.7</c:v>
                </c:pt>
                <c:pt idx="79">
                  <c:v>12.7</c:v>
                </c:pt>
                <c:pt idx="80">
                  <c:v>12.7</c:v>
                </c:pt>
                <c:pt idx="81">
                  <c:v>12.7</c:v>
                </c:pt>
                <c:pt idx="82">
                  <c:v>12.7</c:v>
                </c:pt>
                <c:pt idx="83">
                  <c:v>12.7</c:v>
                </c:pt>
                <c:pt idx="84">
                  <c:v>12.7</c:v>
                </c:pt>
                <c:pt idx="85">
                  <c:v>12.7</c:v>
                </c:pt>
                <c:pt idx="86">
                  <c:v>12.7</c:v>
                </c:pt>
                <c:pt idx="87">
                  <c:v>12.7</c:v>
                </c:pt>
                <c:pt idx="88">
                  <c:v>12.7</c:v>
                </c:pt>
                <c:pt idx="89">
                  <c:v>12.7</c:v>
                </c:pt>
                <c:pt idx="90">
                  <c:v>12.7</c:v>
                </c:pt>
                <c:pt idx="91">
                  <c:v>12.7</c:v>
                </c:pt>
                <c:pt idx="92">
                  <c:v>12.7</c:v>
                </c:pt>
                <c:pt idx="93">
                  <c:v>12.7</c:v>
                </c:pt>
                <c:pt idx="94">
                  <c:v>12.7</c:v>
                </c:pt>
                <c:pt idx="95">
                  <c:v>12.7</c:v>
                </c:pt>
                <c:pt idx="96">
                  <c:v>12.7</c:v>
                </c:pt>
                <c:pt idx="97">
                  <c:v>12.7</c:v>
                </c:pt>
                <c:pt idx="98">
                  <c:v>12.7</c:v>
                </c:pt>
                <c:pt idx="99">
                  <c:v>12.7</c:v>
                </c:pt>
                <c:pt idx="100">
                  <c:v>12.7</c:v>
                </c:pt>
                <c:pt idx="101">
                  <c:v>12.7</c:v>
                </c:pt>
                <c:pt idx="102">
                  <c:v>12.7</c:v>
                </c:pt>
                <c:pt idx="103">
                  <c:v>12.7</c:v>
                </c:pt>
                <c:pt idx="104">
                  <c:v>12.7</c:v>
                </c:pt>
                <c:pt idx="105">
                  <c:v>12.7</c:v>
                </c:pt>
                <c:pt idx="106">
                  <c:v>12.7</c:v>
                </c:pt>
                <c:pt idx="107">
                  <c:v>12.7</c:v>
                </c:pt>
                <c:pt idx="108">
                  <c:v>12.7</c:v>
                </c:pt>
                <c:pt idx="109">
                  <c:v>12.7</c:v>
                </c:pt>
                <c:pt idx="110">
                  <c:v>12.7</c:v>
                </c:pt>
                <c:pt idx="111">
                  <c:v>12.7</c:v>
                </c:pt>
                <c:pt idx="112">
                  <c:v>12.7</c:v>
                </c:pt>
                <c:pt idx="113">
                  <c:v>12.7</c:v>
                </c:pt>
                <c:pt idx="114">
                  <c:v>12.7</c:v>
                </c:pt>
                <c:pt idx="115">
                  <c:v>12.7</c:v>
                </c:pt>
                <c:pt idx="116">
                  <c:v>12.7</c:v>
                </c:pt>
                <c:pt idx="117">
                  <c:v>12.7</c:v>
                </c:pt>
                <c:pt idx="118">
                  <c:v>12.7</c:v>
                </c:pt>
                <c:pt idx="119">
                  <c:v>12.7</c:v>
                </c:pt>
                <c:pt idx="120">
                  <c:v>12.7</c:v>
                </c:pt>
                <c:pt idx="121">
                  <c:v>12.7</c:v>
                </c:pt>
                <c:pt idx="122">
                  <c:v>12.7</c:v>
                </c:pt>
                <c:pt idx="123">
                  <c:v>12.7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A4-1D4E-8958-E69475D51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11264"/>
        <c:axId val="96821632"/>
      </c:scatterChart>
      <c:valAx>
        <c:axId val="96811264"/>
        <c:scaling>
          <c:orientation val="minMax"/>
          <c:min val="188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96821632"/>
        <c:crosses val="autoZero"/>
        <c:crossBetween val="midCat"/>
        <c:minorUnit val="10"/>
      </c:valAx>
      <c:valAx>
        <c:axId val="968216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 i="0" baseline="0">
                    <a:effectLst/>
                  </a:rPr>
                  <a:t>Precipitation  Mean Annual NO</a:t>
                </a:r>
                <a:r>
                  <a:rPr lang="en-US" sz="1800" b="0" i="0" baseline="-25000">
                    <a:effectLst/>
                  </a:rPr>
                  <a:t>3</a:t>
                </a:r>
                <a:br>
                  <a:rPr lang="en-US" sz="1800" b="0" i="0" baseline="-25000">
                    <a:effectLst/>
                  </a:rPr>
                </a:br>
                <a:r>
                  <a:rPr lang="en-US" sz="1800" b="0" i="0" baseline="0">
                    <a:effectLst/>
                  </a:rPr>
                  <a:t> Concentration (</a:t>
                </a:r>
                <a:r>
                  <a:rPr lang="en-US" sz="1800" b="0" i="0" u="none" strike="noStrike" baseline="0">
                    <a:effectLst/>
                  </a:rPr>
                  <a:t>µmol</a:t>
                </a:r>
                <a:r>
                  <a:rPr lang="en-US" sz="1800" b="0" i="0" baseline="0">
                    <a:effectLst/>
                  </a:rPr>
                  <a:t>/L)</a:t>
                </a:r>
                <a:endParaRPr lang="en-US">
                  <a:effectLst/>
                </a:endParaRPr>
              </a:p>
            </c:rich>
          </c:tx>
          <c:layout>
            <c:manualLayout>
              <c:xMode val="edge"/>
              <c:yMode val="edge"/>
              <c:x val="2.245539285011551E-2"/>
              <c:y val="0.24352640693839395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96811264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20074285070107362"/>
          <c:y val="0.23187162189412905"/>
          <c:w val="0.1401431270172222"/>
          <c:h val="6.912058336829698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56469006852777"/>
          <c:y val="9.0405832184484752E-2"/>
          <c:w val="0.78164963371138774"/>
          <c:h val="0.726811308179956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'NOx &amp; Precip NO3 Concentations'!$D$5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marker>
            <c:spPr>
              <a:ln w="50800">
                <a:solidFill>
                  <a:schemeClr val="tx1"/>
                </a:solidFill>
              </a:ln>
            </c:spPr>
          </c:marker>
          <c:trendline>
            <c:spPr>
              <a:ln w="31750">
                <a:prstDash val="sysDash"/>
              </a:ln>
            </c:spPr>
            <c:trendlineType val="linear"/>
            <c:dispRSqr val="1"/>
            <c:dispEq val="1"/>
            <c:trendlineLbl>
              <c:layout>
                <c:manualLayout>
                  <c:x val="-0.39205850410496768"/>
                  <c:y val="-4.7467243841613035E-2"/>
                </c:manualLayout>
              </c:layout>
              <c:tx>
                <c:rich>
                  <a:bodyPr/>
                  <a:lstStyle/>
                  <a:p>
                    <a:pPr>
                      <a:defRPr sz="1800" b="1" i="0"/>
                    </a:pPr>
                    <a:r>
                      <a:rPr lang="en-US" baseline="0"/>
                      <a:t>y = 1.0236x + 0.1304</a:t>
                    </a:r>
                    <a:br>
                      <a:rPr lang="en-US" baseline="0"/>
                    </a:br>
                    <a:r>
                      <a:rPr lang="en-US" baseline="0"/>
                      <a:t>R² = 0.83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'NOx &amp; Precip NO3 Concentations'!$C$85:$C$129</c:f>
              <c:numCache>
                <c:formatCode>General</c:formatCode>
                <c:ptCount val="45"/>
                <c:pt idx="1">
                  <c:v>24.5665698</c:v>
                </c:pt>
                <c:pt idx="6">
                  <c:v>23.366364045000001</c:v>
                </c:pt>
                <c:pt idx="11">
                  <c:v>23.157711495000001</c:v>
                </c:pt>
                <c:pt idx="12">
                  <c:v>22.842918300000001</c:v>
                </c:pt>
                <c:pt idx="13">
                  <c:v>22.916400285000002</c:v>
                </c:pt>
                <c:pt idx="14">
                  <c:v>23.002582860000004</c:v>
                </c:pt>
                <c:pt idx="15">
                  <c:v>22.997139750000002</c:v>
                </c:pt>
                <c:pt idx="16">
                  <c:v>22.638801675</c:v>
                </c:pt>
                <c:pt idx="17">
                  <c:v>22.486722315581257</c:v>
                </c:pt>
                <c:pt idx="18">
                  <c:v>22.411966044099152</c:v>
                </c:pt>
                <c:pt idx="19">
                  <c:v>22.087922601168898</c:v>
                </c:pt>
                <c:pt idx="20">
                  <c:v>20.724408350820152</c:v>
                </c:pt>
                <c:pt idx="21">
                  <c:v>20.500959971808225</c:v>
                </c:pt>
                <c:pt idx="22">
                  <c:v>19.548485688451358</c:v>
                </c:pt>
                <c:pt idx="23">
                  <c:v>22.909935918452526</c:v>
                </c:pt>
                <c:pt idx="24">
                  <c:v>22.326401242288465</c:v>
                </c:pt>
                <c:pt idx="25">
                  <c:v>20.735779170000804</c:v>
                </c:pt>
                <c:pt idx="26">
                  <c:v>19.835962631398573</c:v>
                </c:pt>
                <c:pt idx="27">
                  <c:v>18.391565072180693</c:v>
                </c:pt>
                <c:pt idx="28">
                  <c:v>17.23275245516891</c:v>
                </c:pt>
                <c:pt idx="29">
                  <c:v>16.247816940538758</c:v>
                </c:pt>
                <c:pt idx="30">
                  <c:v>14.149098380444418</c:v>
                </c:pt>
                <c:pt idx="31">
                  <c:v>13.916460077891911</c:v>
                </c:pt>
                <c:pt idx="32">
                  <c:v>13.275395744096759</c:v>
                </c:pt>
                <c:pt idx="33">
                  <c:v>12.464880950205973</c:v>
                </c:pt>
                <c:pt idx="34">
                  <c:v>11.690296225506742</c:v>
                </c:pt>
                <c:pt idx="35">
                  <c:v>11.031286955181693</c:v>
                </c:pt>
                <c:pt idx="36">
                  <c:v>10.082466556088393</c:v>
                </c:pt>
                <c:pt idx="37">
                  <c:v>9.1049969249000533</c:v>
                </c:pt>
                <c:pt idx="38">
                  <c:v>8.6224149998067556</c:v>
                </c:pt>
                <c:pt idx="39">
                  <c:v>8.2637926324209197</c:v>
                </c:pt>
                <c:pt idx="40">
                  <c:v>7.8033394615324001</c:v>
                </c:pt>
                <c:pt idx="41">
                  <c:v>7.0902391883755724</c:v>
                </c:pt>
                <c:pt idx="42">
                  <c:v>7.1024329550182506</c:v>
                </c:pt>
                <c:pt idx="43">
                  <c:v>6.6580779955926239</c:v>
                </c:pt>
                <c:pt idx="44">
                  <c:v>6.2742399356904732</c:v>
                </c:pt>
              </c:numCache>
            </c:numRef>
          </c:xVal>
          <c:yVal>
            <c:numRef>
              <c:f>'NOx &amp; Precip NO3 Concentations'!$G$85:$G$129</c:f>
              <c:numCache>
                <c:formatCode>General</c:formatCode>
                <c:ptCount val="45"/>
                <c:pt idx="0">
                  <c:v>28.210999999999999</c:v>
                </c:pt>
                <c:pt idx="1">
                  <c:v>32.841000000000001</c:v>
                </c:pt>
                <c:pt idx="2">
                  <c:v>30.437000000000001</c:v>
                </c:pt>
                <c:pt idx="3">
                  <c:v>20.904</c:v>
                </c:pt>
                <c:pt idx="4">
                  <c:v>22.469000000000001</c:v>
                </c:pt>
                <c:pt idx="5">
                  <c:v>22.114000000000001</c:v>
                </c:pt>
                <c:pt idx="6">
                  <c:v>26.195</c:v>
                </c:pt>
                <c:pt idx="7">
                  <c:v>33.179000000000002</c:v>
                </c:pt>
                <c:pt idx="8">
                  <c:v>29.292000000000002</c:v>
                </c:pt>
                <c:pt idx="9">
                  <c:v>25.952999999999999</c:v>
                </c:pt>
                <c:pt idx="10">
                  <c:v>25.146999999999998</c:v>
                </c:pt>
                <c:pt idx="11">
                  <c:v>22.969000000000001</c:v>
                </c:pt>
                <c:pt idx="12">
                  <c:v>26.195</c:v>
                </c:pt>
                <c:pt idx="13">
                  <c:v>28.582000000000001</c:v>
                </c:pt>
                <c:pt idx="14">
                  <c:v>26.582000000000001</c:v>
                </c:pt>
                <c:pt idx="15">
                  <c:v>23.324000000000002</c:v>
                </c:pt>
                <c:pt idx="16">
                  <c:v>26.905000000000001</c:v>
                </c:pt>
                <c:pt idx="17">
                  <c:v>21.678999999999998</c:v>
                </c:pt>
                <c:pt idx="18">
                  <c:v>22.420999999999999</c:v>
                </c:pt>
                <c:pt idx="19">
                  <c:v>25.146999999999998</c:v>
                </c:pt>
                <c:pt idx="20">
                  <c:v>21.178999999999998</c:v>
                </c:pt>
                <c:pt idx="21">
                  <c:v>21.227</c:v>
                </c:pt>
                <c:pt idx="22">
                  <c:v>21.565999999999999</c:v>
                </c:pt>
                <c:pt idx="23">
                  <c:v>17.63</c:v>
                </c:pt>
                <c:pt idx="24">
                  <c:v>17.372</c:v>
                </c:pt>
                <c:pt idx="25">
                  <c:v>15.500999999999999</c:v>
                </c:pt>
                <c:pt idx="26">
                  <c:v>17.178000000000001</c:v>
                </c:pt>
                <c:pt idx="27">
                  <c:v>16.614000000000001</c:v>
                </c:pt>
                <c:pt idx="28">
                  <c:v>15.824</c:v>
                </c:pt>
                <c:pt idx="29">
                  <c:v>14.098000000000001</c:v>
                </c:pt>
                <c:pt idx="30">
                  <c:v>9.6940000000000008</c:v>
                </c:pt>
                <c:pt idx="31">
                  <c:v>15.984999999999999</c:v>
                </c:pt>
                <c:pt idx="32">
                  <c:v>13.968999999999999</c:v>
                </c:pt>
                <c:pt idx="33">
                  <c:v>13.548999999999999</c:v>
                </c:pt>
                <c:pt idx="34">
                  <c:v>11.532999999999999</c:v>
                </c:pt>
                <c:pt idx="35">
                  <c:v>12.227</c:v>
                </c:pt>
                <c:pt idx="36">
                  <c:v>9.2590000000000003</c:v>
                </c:pt>
                <c:pt idx="37">
                  <c:v>10.291</c:v>
                </c:pt>
                <c:pt idx="38">
                  <c:v>9.8390000000000004</c:v>
                </c:pt>
                <c:pt idx="39">
                  <c:v>8.7420000000000009</c:v>
                </c:pt>
                <c:pt idx="40">
                  <c:v>8.952</c:v>
                </c:pt>
                <c:pt idx="41">
                  <c:v>6.7910000000000004</c:v>
                </c:pt>
                <c:pt idx="42">
                  <c:v>8.6460000000000008</c:v>
                </c:pt>
                <c:pt idx="43">
                  <c:v>7.8710000000000004</c:v>
                </c:pt>
                <c:pt idx="44">
                  <c:v>8.9039999999999999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A3-2A4B-AF35-3EA6CECAB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62144"/>
        <c:axId val="146664064"/>
      </c:scatterChart>
      <c:valAx>
        <c:axId val="146662144"/>
        <c:scaling>
          <c:orientation val="minMax"/>
          <c:min val="14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0" baseline="0">
                    <a:solidFill>
                      <a:schemeClr val="tx1"/>
                    </a:solidFill>
                    <a:effectLst/>
                  </a:rPr>
                  <a:t>Estimated NOx Emissions (millions of  metric tons)</a:t>
                </a:r>
              </a:p>
            </c:rich>
          </c:tx>
          <c:layout>
            <c:manualLayout>
              <c:xMode val="edge"/>
              <c:yMode val="edge"/>
              <c:x val="0.36476953635058418"/>
              <c:y val="0.92020460870947829"/>
            </c:manualLayout>
          </c:layout>
          <c:overlay val="0"/>
        </c:title>
        <c:numFmt formatCode="0.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146664064"/>
        <c:crosses val="autoZero"/>
        <c:crossBetween val="midCat"/>
      </c:valAx>
      <c:valAx>
        <c:axId val="1466640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98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 i="0" baseline="0">
                    <a:effectLst/>
                  </a:rPr>
                  <a:t>NADP Precipitation  Mean Annual NO</a:t>
                </a:r>
                <a:r>
                  <a:rPr lang="en-US" sz="2200" b="1" i="0" baseline="-25000">
                    <a:effectLst/>
                  </a:rPr>
                  <a:t>3</a:t>
                </a:r>
                <a:br>
                  <a:rPr lang="en-US" sz="2200" b="1" i="0" baseline="-25000">
                    <a:effectLst/>
                  </a:rPr>
                </a:br>
                <a:r>
                  <a:rPr lang="en-US" sz="2200" b="1" i="0" baseline="0">
                    <a:effectLst/>
                  </a:rPr>
                  <a:t> Concentration (</a:t>
                </a:r>
                <a:r>
                  <a:rPr lang="en-US" sz="1980" b="1" i="0" u="none" strike="noStrike" baseline="0">
                    <a:effectLst/>
                  </a:rPr>
                  <a:t>µmol</a:t>
                </a:r>
                <a:r>
                  <a:rPr lang="en-US" sz="2200" b="1" i="0" baseline="0">
                    <a:effectLst/>
                  </a:rPr>
                  <a:t>/L)</a:t>
                </a:r>
                <a:endParaRPr lang="en-US" sz="2200" b="1" i="0">
                  <a:effectLst/>
                </a:endParaRPr>
              </a:p>
            </c:rich>
          </c:tx>
          <c:layout>
            <c:manualLayout>
              <c:xMode val="edge"/>
              <c:yMode val="edge"/>
              <c:x val="6.7058792327417696E-2"/>
              <c:y val="0.13545635801148945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14666214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10542373947595"/>
          <c:y val="0.12433255269320843"/>
          <c:w val="0.83196514883043082"/>
          <c:h val="0.724254550148444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971110484365525"/>
                  <c:y val="-1.30816736143276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2.419x + 3.8096</a:t>
                    </a:r>
                    <a:br>
                      <a:rPr lang="en-US" baseline="0"/>
                    </a:br>
                    <a:r>
                      <a:rPr lang="en-US" baseline="0"/>
                      <a:t>R² = 0.90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'CASNET Total N Data for Fernow'!$L$10:$L$33</c:f>
              <c:numCache>
                <c:formatCode>General</c:formatCode>
                <c:ptCount val="24"/>
                <c:pt idx="0">
                  <c:v>3.286</c:v>
                </c:pt>
                <c:pt idx="1">
                  <c:v>3.2050000000000001</c:v>
                </c:pt>
                <c:pt idx="2">
                  <c:v>2.9009999999999998</c:v>
                </c:pt>
                <c:pt idx="3">
                  <c:v>3.1059999999999999</c:v>
                </c:pt>
                <c:pt idx="4">
                  <c:v>2.92</c:v>
                </c:pt>
                <c:pt idx="5">
                  <c:v>2.5270000000000001</c:v>
                </c:pt>
                <c:pt idx="6">
                  <c:v>2.9159999999999999</c:v>
                </c:pt>
                <c:pt idx="7">
                  <c:v>2.9950000000000001</c:v>
                </c:pt>
                <c:pt idx="8">
                  <c:v>2.5219999999999998</c:v>
                </c:pt>
                <c:pt idx="9">
                  <c:v>1.621</c:v>
                </c:pt>
                <c:pt idx="10">
                  <c:v>2.2970000000000002</c:v>
                </c:pt>
                <c:pt idx="11">
                  <c:v>3.1469999999999998</c:v>
                </c:pt>
                <c:pt idx="12">
                  <c:v>2.157</c:v>
                </c:pt>
                <c:pt idx="13">
                  <c:v>2.056</c:v>
                </c:pt>
                <c:pt idx="14">
                  <c:v>2.0009999999999999</c:v>
                </c:pt>
                <c:pt idx="15">
                  <c:v>1.599</c:v>
                </c:pt>
                <c:pt idx="16">
                  <c:v>1.819</c:v>
                </c:pt>
                <c:pt idx="17">
                  <c:v>1.865</c:v>
                </c:pt>
                <c:pt idx="18">
                  <c:v>2.181</c:v>
                </c:pt>
                <c:pt idx="19">
                  <c:v>1.865</c:v>
                </c:pt>
                <c:pt idx="20">
                  <c:v>1.3089999999999999</c:v>
                </c:pt>
                <c:pt idx="21">
                  <c:v>1.409</c:v>
                </c:pt>
                <c:pt idx="22">
                  <c:v>1.4910000000000001</c:v>
                </c:pt>
                <c:pt idx="23">
                  <c:v>1.446</c:v>
                </c:pt>
              </c:numCache>
            </c:numRef>
          </c:xVal>
          <c:yVal>
            <c:numRef>
              <c:f>'CASNET Total N Data for Fernow'!$Q$10:$Q$33</c:f>
              <c:numCache>
                <c:formatCode>General</c:formatCode>
                <c:ptCount val="24"/>
                <c:pt idx="0">
                  <c:v>12.395</c:v>
                </c:pt>
                <c:pt idx="1">
                  <c:v>12.31</c:v>
                </c:pt>
                <c:pt idx="2">
                  <c:v>11.613</c:v>
                </c:pt>
                <c:pt idx="3">
                  <c:v>11.467000000000001</c:v>
                </c:pt>
                <c:pt idx="4">
                  <c:v>10.111000000000001</c:v>
                </c:pt>
                <c:pt idx="5">
                  <c:v>10.162000000000001</c:v>
                </c:pt>
                <c:pt idx="6">
                  <c:v>10.335000000000001</c:v>
                </c:pt>
                <c:pt idx="7">
                  <c:v>11.179</c:v>
                </c:pt>
                <c:pt idx="8">
                  <c:v>9.8889999999999993</c:v>
                </c:pt>
                <c:pt idx="9">
                  <c:v>7.0439999999999996</c:v>
                </c:pt>
                <c:pt idx="10">
                  <c:v>8.68</c:v>
                </c:pt>
                <c:pt idx="11">
                  <c:v>10.962999999999999</c:v>
                </c:pt>
                <c:pt idx="12">
                  <c:v>8.5719999999999992</c:v>
                </c:pt>
                <c:pt idx="13">
                  <c:v>8.0510000000000002</c:v>
                </c:pt>
                <c:pt idx="14">
                  <c:v>8.2080000000000002</c:v>
                </c:pt>
                <c:pt idx="15">
                  <c:v>7.3040000000000003</c:v>
                </c:pt>
                <c:pt idx="16">
                  <c:v>8.42</c:v>
                </c:pt>
                <c:pt idx="17">
                  <c:v>8.4749999999999996</c:v>
                </c:pt>
                <c:pt idx="18">
                  <c:v>8.81</c:v>
                </c:pt>
                <c:pt idx="19">
                  <c:v>9.077</c:v>
                </c:pt>
                <c:pt idx="20">
                  <c:v>7.6859999999999999</c:v>
                </c:pt>
                <c:pt idx="21">
                  <c:v>7.6829999999999998</c:v>
                </c:pt>
                <c:pt idx="22">
                  <c:v>7.7850000000000001</c:v>
                </c:pt>
                <c:pt idx="23">
                  <c:v>7.3869999999999996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3D-FE45-A8A8-1A2E86031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80944"/>
        <c:axId val="1670066480"/>
      </c:scatterChart>
      <c:valAx>
        <c:axId val="1669980944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Wet NO</a:t>
                </a:r>
                <a:r>
                  <a:rPr lang="en-US" sz="2000" baseline="-25000"/>
                  <a:t>3</a:t>
                </a:r>
                <a:r>
                  <a:rPr lang="en-US" sz="2000" baseline="0"/>
                  <a:t>-N Deposition (kg N/ha/yr)</a:t>
                </a:r>
              </a:p>
            </c:rich>
          </c:tx>
          <c:layout>
            <c:manualLayout>
              <c:xMode val="edge"/>
              <c:yMode val="edge"/>
              <c:x val="0.36551873093093723"/>
              <c:y val="0.92848936915672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66480"/>
        <c:crosses val="autoZero"/>
        <c:crossBetween val="midCat"/>
      </c:valAx>
      <c:valAx>
        <c:axId val="1670066480"/>
        <c:scaling>
          <c:orientation val="minMax"/>
          <c:min val="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Total N (Wet + Dry) Deposition</a:t>
                </a:r>
                <a:br>
                  <a:rPr lang="en-US" sz="2000" baseline="0"/>
                </a:br>
                <a:r>
                  <a:rPr lang="en-US" sz="2000" baseline="0"/>
                  <a:t> (kg N/ha/yr)</a:t>
                </a:r>
              </a:p>
            </c:rich>
          </c:tx>
          <c:layout>
            <c:manualLayout>
              <c:xMode val="edge"/>
              <c:yMode val="edge"/>
              <c:x val="2.6631158455392811E-3"/>
              <c:y val="0.12993158642054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8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</a:t>
            </a:r>
            <a:r>
              <a:rPr lang="en-US" baseline="0"/>
              <a:t> to estimate most recent values for WS 4 NO3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10542373947595"/>
          <c:y val="0.12433255269320843"/>
          <c:w val="0.83196514883043082"/>
          <c:h val="0.724254550148444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546509636990718"/>
                  <c:y val="7.143771595312343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'CASNET Total N Data for Fernow'!$T$10:$T$29</c:f>
              <c:numCache>
                <c:formatCode>General</c:formatCode>
                <c:ptCount val="20"/>
                <c:pt idx="0">
                  <c:v>21.227</c:v>
                </c:pt>
                <c:pt idx="1">
                  <c:v>21.565999999999999</c:v>
                </c:pt>
                <c:pt idx="2">
                  <c:v>17.63</c:v>
                </c:pt>
                <c:pt idx="3">
                  <c:v>17.372</c:v>
                </c:pt>
                <c:pt idx="4">
                  <c:v>15.500999999999999</c:v>
                </c:pt>
                <c:pt idx="5">
                  <c:v>17.178000000000001</c:v>
                </c:pt>
                <c:pt idx="6">
                  <c:v>16.614000000000001</c:v>
                </c:pt>
                <c:pt idx="7">
                  <c:v>15.824</c:v>
                </c:pt>
                <c:pt idx="8">
                  <c:v>14.098000000000001</c:v>
                </c:pt>
                <c:pt idx="9">
                  <c:v>9.6940000000000008</c:v>
                </c:pt>
                <c:pt idx="10">
                  <c:v>15.984999999999999</c:v>
                </c:pt>
                <c:pt idx="11">
                  <c:v>13.968999999999999</c:v>
                </c:pt>
                <c:pt idx="12">
                  <c:v>13.548999999999999</c:v>
                </c:pt>
                <c:pt idx="13">
                  <c:v>11.532999999999999</c:v>
                </c:pt>
                <c:pt idx="14">
                  <c:v>12.227</c:v>
                </c:pt>
                <c:pt idx="15">
                  <c:v>9.2590000000000003</c:v>
                </c:pt>
                <c:pt idx="16">
                  <c:v>10.291</c:v>
                </c:pt>
                <c:pt idx="17">
                  <c:v>9.8390000000000004</c:v>
                </c:pt>
                <c:pt idx="18">
                  <c:v>8.7420000000000009</c:v>
                </c:pt>
                <c:pt idx="19">
                  <c:v>8.952</c:v>
                </c:pt>
              </c:numCache>
            </c:numRef>
          </c:xVal>
          <c:yVal>
            <c:numRef>
              <c:f>'CASNET Total N Data for Fernow'!$W$10:$W$29</c:f>
              <c:numCache>
                <c:formatCode>0.00</c:formatCode>
                <c:ptCount val="20"/>
                <c:pt idx="0">
                  <c:v>31.425598335067583</c:v>
                </c:pt>
                <c:pt idx="1">
                  <c:v>33.773216031280484</c:v>
                </c:pt>
                <c:pt idx="2">
                  <c:v>25.453356582388711</c:v>
                </c:pt>
                <c:pt idx="3">
                  <c:v>26.866935483870968</c:v>
                </c:pt>
                <c:pt idx="4">
                  <c:v>23.416808149405647</c:v>
                </c:pt>
                <c:pt idx="5">
                  <c:v>27.215053763440807</c:v>
                </c:pt>
                <c:pt idx="6">
                  <c:v>34.289314516128869</c:v>
                </c:pt>
                <c:pt idx="7">
                  <c:v>31.349745331069517</c:v>
                </c:pt>
                <c:pt idx="8">
                  <c:v>27.338709677419356</c:v>
                </c:pt>
                <c:pt idx="9">
                  <c:v>22.086693548387096</c:v>
                </c:pt>
                <c:pt idx="10">
                  <c:v>23.532778355879195</c:v>
                </c:pt>
                <c:pt idx="11">
                  <c:v>15.387096774193548</c:v>
                </c:pt>
                <c:pt idx="12">
                  <c:v>17.686635944700324</c:v>
                </c:pt>
                <c:pt idx="13">
                  <c:v>17.799834574028065</c:v>
                </c:pt>
                <c:pt idx="14">
                  <c:v>16.523297491039354</c:v>
                </c:pt>
                <c:pt idx="15">
                  <c:v>13.362658846529808</c:v>
                </c:pt>
                <c:pt idx="16">
                  <c:v>13.949169110459419</c:v>
                </c:pt>
                <c:pt idx="17">
                  <c:v>12.062818336162982</c:v>
                </c:pt>
                <c:pt idx="18">
                  <c:v>13.878136200716838</c:v>
                </c:pt>
                <c:pt idx="19">
                  <c:v>12.073055028462985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5A-7D4C-BF1C-0C224B816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80944"/>
        <c:axId val="1670066480"/>
      </c:scatterChart>
      <c:valAx>
        <c:axId val="166998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NADP Wet NO3-N Concentration (</a:t>
                </a:r>
                <a:r>
                  <a:rPr lang="en-US" sz="2000" b="1" i="0" u="none" strike="noStrike" baseline="0">
                    <a:effectLst/>
                  </a:rPr>
                  <a:t>µmol</a:t>
                </a:r>
                <a:r>
                  <a:rPr lang="en-US" sz="2000" baseline="0"/>
                  <a:t>/L)</a:t>
                </a:r>
              </a:p>
            </c:rich>
          </c:tx>
          <c:layout>
            <c:manualLayout>
              <c:xMode val="edge"/>
              <c:yMode val="edge"/>
              <c:x val="0.36551873093093723"/>
              <c:y val="0.92848936915672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66480"/>
        <c:crosses val="autoZero"/>
        <c:crossBetween val="midCat"/>
      </c:valAx>
      <c:valAx>
        <c:axId val="1670066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WS 4 NO</a:t>
                </a:r>
                <a:r>
                  <a:rPr lang="en-US" sz="2000" baseline="-25000"/>
                  <a:t>3</a:t>
                </a:r>
                <a:r>
                  <a:rPr lang="en-US" sz="2000" baseline="0"/>
                  <a:t> Concentration (</a:t>
                </a:r>
                <a:r>
                  <a:rPr lang="en-US" sz="2000" b="1" i="0" u="none" strike="noStrike" baseline="0">
                    <a:effectLst/>
                  </a:rPr>
                  <a:t>µmol</a:t>
                </a:r>
                <a:r>
                  <a:rPr lang="en-US" sz="2000" baseline="0"/>
                  <a:t>/L)</a:t>
                </a:r>
              </a:p>
            </c:rich>
          </c:tx>
          <c:layout>
            <c:manualLayout>
              <c:xMode val="edge"/>
              <c:yMode val="edge"/>
              <c:x val="2.6631158455392811E-3"/>
              <c:y val="0.12993158642054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8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CASNET Total N (Wet + Dry) Deposition vs Wet NO3-N Deposition  </a:t>
            </a:r>
            <a:br>
              <a:rPr lang="en-US" sz="2000" baseline="0"/>
            </a:br>
            <a:r>
              <a:rPr lang="en-US" sz="2000" baseline="0"/>
              <a:t>for Fernow (NTN PAR107) 2000-2023</a:t>
            </a:r>
          </a:p>
        </c:rich>
      </c:tx>
      <c:layout>
        <c:manualLayout>
          <c:xMode val="edge"/>
          <c:yMode val="edge"/>
          <c:x val="0.17352781454420582"/>
          <c:y val="3.5674780848472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10542373947595"/>
          <c:y val="0.12433255269320843"/>
          <c:w val="0.83196514883043082"/>
          <c:h val="0.724254550148444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552271511999751"/>
                  <c:y val="2.90931051651330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2.419x + 3.8096</a:t>
                    </a:r>
                    <a:br>
                      <a:rPr lang="en-US" baseline="0"/>
                    </a:br>
                    <a:r>
                      <a:rPr lang="en-US" baseline="0"/>
                      <a:t>R² = 0.90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'CASNET Total N Data for Fernow'!$L$10:$L$33</c:f>
              <c:numCache>
                <c:formatCode>General</c:formatCode>
                <c:ptCount val="24"/>
                <c:pt idx="0">
                  <c:v>3.286</c:v>
                </c:pt>
                <c:pt idx="1">
                  <c:v>3.2050000000000001</c:v>
                </c:pt>
                <c:pt idx="2">
                  <c:v>2.9009999999999998</c:v>
                </c:pt>
                <c:pt idx="3">
                  <c:v>3.1059999999999999</c:v>
                </c:pt>
                <c:pt idx="4">
                  <c:v>2.92</c:v>
                </c:pt>
                <c:pt idx="5">
                  <c:v>2.5270000000000001</c:v>
                </c:pt>
                <c:pt idx="6">
                  <c:v>2.9159999999999999</c:v>
                </c:pt>
                <c:pt idx="7">
                  <c:v>2.9950000000000001</c:v>
                </c:pt>
                <c:pt idx="8">
                  <c:v>2.5219999999999998</c:v>
                </c:pt>
                <c:pt idx="9">
                  <c:v>1.621</c:v>
                </c:pt>
                <c:pt idx="10">
                  <c:v>2.2970000000000002</c:v>
                </c:pt>
                <c:pt idx="11">
                  <c:v>3.1469999999999998</c:v>
                </c:pt>
                <c:pt idx="12">
                  <c:v>2.157</c:v>
                </c:pt>
                <c:pt idx="13">
                  <c:v>2.056</c:v>
                </c:pt>
                <c:pt idx="14">
                  <c:v>2.0009999999999999</c:v>
                </c:pt>
                <c:pt idx="15">
                  <c:v>1.599</c:v>
                </c:pt>
                <c:pt idx="16">
                  <c:v>1.819</c:v>
                </c:pt>
                <c:pt idx="17">
                  <c:v>1.865</c:v>
                </c:pt>
                <c:pt idx="18">
                  <c:v>2.181</c:v>
                </c:pt>
                <c:pt idx="19">
                  <c:v>1.865</c:v>
                </c:pt>
                <c:pt idx="20">
                  <c:v>1.3089999999999999</c:v>
                </c:pt>
                <c:pt idx="21">
                  <c:v>1.409</c:v>
                </c:pt>
                <c:pt idx="22">
                  <c:v>1.4910000000000001</c:v>
                </c:pt>
                <c:pt idx="23">
                  <c:v>1.446</c:v>
                </c:pt>
              </c:numCache>
            </c:numRef>
          </c:xVal>
          <c:yVal>
            <c:numRef>
              <c:f>'CASNET Total N Data for Fernow'!$Q$10:$Q$33</c:f>
              <c:numCache>
                <c:formatCode>General</c:formatCode>
                <c:ptCount val="24"/>
                <c:pt idx="0">
                  <c:v>12.395</c:v>
                </c:pt>
                <c:pt idx="1">
                  <c:v>12.31</c:v>
                </c:pt>
                <c:pt idx="2">
                  <c:v>11.613</c:v>
                </c:pt>
                <c:pt idx="3">
                  <c:v>11.467000000000001</c:v>
                </c:pt>
                <c:pt idx="4">
                  <c:v>10.111000000000001</c:v>
                </c:pt>
                <c:pt idx="5">
                  <c:v>10.162000000000001</c:v>
                </c:pt>
                <c:pt idx="6">
                  <c:v>10.335000000000001</c:v>
                </c:pt>
                <c:pt idx="7">
                  <c:v>11.179</c:v>
                </c:pt>
                <c:pt idx="8">
                  <c:v>9.8889999999999993</c:v>
                </c:pt>
                <c:pt idx="9">
                  <c:v>7.0439999999999996</c:v>
                </c:pt>
                <c:pt idx="10">
                  <c:v>8.68</c:v>
                </c:pt>
                <c:pt idx="11">
                  <c:v>10.962999999999999</c:v>
                </c:pt>
                <c:pt idx="12">
                  <c:v>8.5719999999999992</c:v>
                </c:pt>
                <c:pt idx="13">
                  <c:v>8.0510000000000002</c:v>
                </c:pt>
                <c:pt idx="14">
                  <c:v>8.2080000000000002</c:v>
                </c:pt>
                <c:pt idx="15">
                  <c:v>7.3040000000000003</c:v>
                </c:pt>
                <c:pt idx="16">
                  <c:v>8.42</c:v>
                </c:pt>
                <c:pt idx="17">
                  <c:v>8.4749999999999996</c:v>
                </c:pt>
                <c:pt idx="18">
                  <c:v>8.81</c:v>
                </c:pt>
                <c:pt idx="19">
                  <c:v>9.077</c:v>
                </c:pt>
                <c:pt idx="20">
                  <c:v>7.6859999999999999</c:v>
                </c:pt>
                <c:pt idx="21">
                  <c:v>7.6829999999999998</c:v>
                </c:pt>
                <c:pt idx="22">
                  <c:v>7.7850000000000001</c:v>
                </c:pt>
                <c:pt idx="23">
                  <c:v>7.3869999999999996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6-B848-91C2-C7EC00973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80944"/>
        <c:axId val="1670066480"/>
      </c:scatterChart>
      <c:valAx>
        <c:axId val="1669980944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Wet NO</a:t>
                </a:r>
                <a:r>
                  <a:rPr lang="en-US" sz="2000" baseline="-25000"/>
                  <a:t>3</a:t>
                </a:r>
                <a:r>
                  <a:rPr lang="en-US" sz="2000" baseline="0"/>
                  <a:t>-N Deposition (kg N/ha/yr)</a:t>
                </a:r>
              </a:p>
            </c:rich>
          </c:tx>
          <c:layout>
            <c:manualLayout>
              <c:xMode val="edge"/>
              <c:yMode val="edge"/>
              <c:x val="0.36551873093093723"/>
              <c:y val="0.92848936915672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66480"/>
        <c:crosses val="autoZero"/>
        <c:crossBetween val="midCat"/>
      </c:valAx>
      <c:valAx>
        <c:axId val="1670066480"/>
        <c:scaling>
          <c:orientation val="minMax"/>
          <c:min val="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Total N (Wet + Dry) Deposition</a:t>
                </a:r>
                <a:br>
                  <a:rPr lang="en-US" sz="2000" baseline="0"/>
                </a:br>
                <a:r>
                  <a:rPr lang="en-US" sz="2000" baseline="0"/>
                  <a:t> (kg N/ha/yr)</a:t>
                </a:r>
              </a:p>
            </c:rich>
          </c:tx>
          <c:layout>
            <c:manualLayout>
              <c:xMode val="edge"/>
              <c:yMode val="edge"/>
              <c:x val="2.6631158455392811E-3"/>
              <c:y val="0.12993158642054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8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Estimated total  N deposition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2618965309"/>
          <c:y val="2.0799774610329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85524131619242"/>
          <c:y val="0.15101544173676582"/>
          <c:w val="0.77456988531354054"/>
          <c:h val="0.68377478372603817"/>
        </c:manualLayout>
      </c:layout>
      <c:scatterChart>
        <c:scatterStyle val="lineMarker"/>
        <c:varyColors val="0"/>
        <c:ser>
          <c:idx val="1"/>
          <c:order val="0"/>
          <c:tx>
            <c:v>Estimated Total N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Estimates'!$I$5:$I$128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2-0443-9F55-66A1A72CD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layout>
            <c:manualLayout>
              <c:xMode val="edge"/>
              <c:yMode val="edge"/>
              <c:x val="0.52114008005046319"/>
              <c:y val="0.90484098077557507"/>
            </c:manualLayout>
          </c:layout>
          <c:overlay val="0"/>
        </c:title>
        <c:numFmt formatCode="0" sourceLinked="1"/>
        <c:majorTickMark val="in"/>
        <c:minorTickMark val="in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 baseline="0"/>
                  <a:t>Total N deposition (Wetfall+Dryfall)  </a:t>
                </a:r>
              </a:p>
              <a:p>
                <a:pPr>
                  <a:defRPr sz="1800" b="0"/>
                </a:pPr>
                <a:r>
                  <a:rPr lang="en-US" sz="1800" b="0" baseline="0"/>
                  <a:t>(kg N/ha/yr)</a:t>
                </a:r>
                <a:endParaRPr lang="en-US" sz="1800" b="0"/>
              </a:p>
            </c:rich>
          </c:tx>
          <c:layout>
            <c:manualLayout>
              <c:xMode val="edge"/>
              <c:yMode val="edge"/>
              <c:x val="1.5281295657948306E-2"/>
              <c:y val="0.14061018449345666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245830320"/>
        <c:crosses val="autoZero"/>
        <c:crossBetween val="midCat"/>
      </c:valAx>
      <c:spPr>
        <a:ln w="25400">
          <a:solidFill>
            <a:schemeClr val="bg1">
              <a:lumMod val="50000"/>
            </a:schemeClr>
          </a:solidFill>
        </a:ln>
      </c:spPr>
    </c:plotArea>
    <c:legend>
      <c:legendPos val="l"/>
      <c:legendEntry>
        <c:idx val="1"/>
        <c:delete val="1"/>
      </c:legendEntry>
      <c:layout>
        <c:manualLayout>
          <c:xMode val="edge"/>
          <c:yMode val="edge"/>
          <c:x val="0.16654018527049219"/>
          <c:y val="0.16896327246378434"/>
          <c:w val="0.36772875606780381"/>
          <c:h val="0.14771570629866013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total N deposition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Estimates'!$I$5:$I$128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E-8342-9BE3-12E46E23B777}"/>
            </c:ext>
          </c:extLst>
        </c:ser>
        <c:ser>
          <c:idx val="0"/>
          <c:order val="1"/>
          <c:tx>
            <c:v>Average Deposition (1900-1910)</c:v>
          </c:tx>
          <c:spPr>
            <a:ln w="28575">
              <a:noFill/>
            </a:ln>
          </c:spPr>
          <c:marker>
            <c:symbol val="star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Estimates'!$J$5:$J$128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5.3243397792738207</c:v>
                </c:pt>
                <c:pt idx="2">
                  <c:v>5.3198144011686237</c:v>
                </c:pt>
                <c:pt idx="3">
                  <c:v>5.2862313320721661</c:v>
                </c:pt>
                <c:pt idx="4">
                  <c:v>5.0630587381474754</c:v>
                </c:pt>
                <c:pt idx="5">
                  <c:v>5.3612573375004233</c:v>
                </c:pt>
                <c:pt idx="6">
                  <c:v>5.3931731620318093</c:v>
                </c:pt>
                <c:pt idx="7">
                  <c:v>5.6511197140280096</c:v>
                </c:pt>
                <c:pt idx="8">
                  <c:v>5.3019510665428484</c:v>
                </c:pt>
                <c:pt idx="9">
                  <c:v>5.3922204508517675</c:v>
                </c:pt>
                <c:pt idx="10">
                  <c:v>5.2509810184106351</c:v>
                </c:pt>
                <c:pt idx="11">
                  <c:v>5.554657707048821</c:v>
                </c:pt>
                <c:pt idx="12">
                  <c:v>5.4238980975881432</c:v>
                </c:pt>
                <c:pt idx="13">
                  <c:v>5.5496559733536035</c:v>
                </c:pt>
                <c:pt idx="14">
                  <c:v>5.2776569314517934</c:v>
                </c:pt>
                <c:pt idx="15">
                  <c:v>5.3345814244592651</c:v>
                </c:pt>
                <c:pt idx="16">
                  <c:v>5.3252924904538617</c:v>
                </c:pt>
                <c:pt idx="17">
                  <c:v>5.2116816822339285</c:v>
                </c:pt>
                <c:pt idx="18">
                  <c:v>5.3271979128139444</c:v>
                </c:pt>
                <c:pt idx="19">
                  <c:v>5.2073944819237425</c:v>
                </c:pt>
                <c:pt idx="20">
                  <c:v>5.3743571162259922</c:v>
                </c:pt>
                <c:pt idx="21">
                  <c:v>5.3545883592401342</c:v>
                </c:pt>
                <c:pt idx="22">
                  <c:v>5.1842912358077395</c:v>
                </c:pt>
                <c:pt idx="23">
                  <c:v>5.2855167986871345</c:v>
                </c:pt>
                <c:pt idx="24">
                  <c:v>5.430328898053423</c:v>
                </c:pt>
                <c:pt idx="25">
                  <c:v>5.292662132537445</c:v>
                </c:pt>
                <c:pt idx="26">
                  <c:v>5.5968151767656513</c:v>
                </c:pt>
                <c:pt idx="27">
                  <c:v>5.572282863879586</c:v>
                </c:pt>
                <c:pt idx="28">
                  <c:v>5.3967458289569645</c:v>
                </c:pt>
                <c:pt idx="29">
                  <c:v>5.4751063235153667</c:v>
                </c:pt>
                <c:pt idx="30">
                  <c:v>4.8658475238789123</c:v>
                </c:pt>
                <c:pt idx="31">
                  <c:v>5.2738460867316279</c:v>
                </c:pt>
                <c:pt idx="32">
                  <c:v>5.301474710952828</c:v>
                </c:pt>
                <c:pt idx="33">
                  <c:v>5.4712954787952013</c:v>
                </c:pt>
                <c:pt idx="34">
                  <c:v>5.18476759139776</c:v>
                </c:pt>
                <c:pt idx="35">
                  <c:v>5.5456069508384278</c:v>
                </c:pt>
                <c:pt idx="36">
                  <c:v>5.3688790269407543</c:v>
                </c:pt>
                <c:pt idx="37">
                  <c:v>5.5127384151270009</c:v>
                </c:pt>
                <c:pt idx="38">
                  <c:v>5.2340703949649008</c:v>
                </c:pt>
                <c:pt idx="39">
                  <c:v>5.3441085362596787</c:v>
                </c:pt>
                <c:pt idx="40">
                  <c:v>5.365306360015599</c:v>
                </c:pt>
                <c:pt idx="41">
                  <c:v>5.1602352785116947</c:v>
                </c:pt>
                <c:pt idx="42">
                  <c:v>5.5070221480467527</c:v>
                </c:pt>
                <c:pt idx="43">
                  <c:v>5.2338322171698906</c:v>
                </c:pt>
                <c:pt idx="44">
                  <c:v>5.4653410339199429</c:v>
                </c:pt>
                <c:pt idx="45">
                  <c:v>5.4760590346954086</c:v>
                </c:pt>
                <c:pt idx="46">
                  <c:v>5.1426101216809297</c:v>
                </c:pt>
                <c:pt idx="47">
                  <c:v>5.1871493693478641</c:v>
                </c:pt>
                <c:pt idx="48">
                  <c:v>5.5951479322005788</c:v>
                </c:pt>
                <c:pt idx="49">
                  <c:v>5.4305670758484332</c:v>
                </c:pt>
                <c:pt idx="50">
                  <c:v>5.5184546822072491</c:v>
                </c:pt>
                <c:pt idx="51">
                  <c:v>5.4091310742975018</c:v>
                </c:pt>
                <c:pt idx="52">
                  <c:v>5.1462017445396606</c:v>
                </c:pt>
                <c:pt idx="53">
                  <c:v>5.3719067985345834</c:v>
                </c:pt>
                <c:pt idx="54">
                  <c:v>5.5803233390375997</c:v>
                </c:pt>
                <c:pt idx="55">
                  <c:v>5.3167064178929095</c:v>
                </c:pt>
                <c:pt idx="56">
                  <c:v>5.7594612992678371</c:v>
                </c:pt>
                <c:pt idx="57">
                  <c:v>5.3694276081480528</c:v>
                </c:pt>
                <c:pt idx="58">
                  <c:v>5.5666000329599505</c:v>
                </c:pt>
                <c:pt idx="59">
                  <c:v>5.4312647595147316</c:v>
                </c:pt>
                <c:pt idx="60">
                  <c:v>5.3697018548722273</c:v>
                </c:pt>
                <c:pt idx="61">
                  <c:v>5.447083310565068</c:v>
                </c:pt>
                <c:pt idx="62">
                  <c:v>5.4975227680750871</c:v>
                </c:pt>
                <c:pt idx="63">
                  <c:v>5.4295973394317558</c:v>
                </c:pt>
                <c:pt idx="64">
                  <c:v>5.2690423372315252</c:v>
                </c:pt>
                <c:pt idx="65">
                  <c:v>5.1016531066648909</c:v>
                </c:pt>
                <c:pt idx="66">
                  <c:v>5.2197218063561337</c:v>
                </c:pt>
                <c:pt idx="67">
                  <c:v>5.4284345333212585</c:v>
                </c:pt>
                <c:pt idx="68">
                  <c:v>5.1838393649652534</c:v>
                </c:pt>
                <c:pt idx="69">
                  <c:v>5.2623836267685906</c:v>
                </c:pt>
                <c:pt idx="70">
                  <c:v>5.3161688943135292</c:v>
                </c:pt>
                <c:pt idx="71">
                  <c:v>5.2381840958275063</c:v>
                </c:pt>
                <c:pt idx="72">
                  <c:v>5.860559611667215</c:v>
                </c:pt>
                <c:pt idx="73">
                  <c:v>5.5310357177691092</c:v>
                </c:pt>
                <c:pt idx="74">
                  <c:v>5.5148112815669945</c:v>
                </c:pt>
                <c:pt idx="75">
                  <c:v>5.4482680564134975</c:v>
                </c:pt>
                <c:pt idx="76">
                  <c:v>5.2183834823421682</c:v>
                </c:pt>
                <c:pt idx="77">
                  <c:v>5.2922436100966186</c:v>
                </c:pt>
                <c:pt idx="78">
                  <c:v>5.3888881556954153</c:v>
                </c:pt>
                <c:pt idx="79">
                  <c:v>5.4947364213574836</c:v>
                </c:pt>
                <c:pt idx="80">
                  <c:v>5.3941098133236824</c:v>
                </c:pt>
                <c:pt idx="81">
                  <c:v>5.4945279938471128</c:v>
                </c:pt>
                <c:pt idx="82">
                  <c:v>5.5020094444825691</c:v>
                </c:pt>
                <c:pt idx="83">
                  <c:v>5.3811653679426863</c:v>
                </c:pt>
                <c:pt idx="84">
                  <c:v>5.5794896289961109</c:v>
                </c:pt>
                <c:pt idx="85">
                  <c:v>5.6010015420402937</c:v>
                </c:pt>
                <c:pt idx="86">
                  <c:v>5.4527218232140768</c:v>
                </c:pt>
                <c:pt idx="87">
                  <c:v>5.0882588966562476</c:v>
                </c:pt>
                <c:pt idx="88">
                  <c:v>5.1768515584333077</c:v>
                </c:pt>
                <c:pt idx="89">
                  <c:v>5.6920733942038844</c:v>
                </c:pt>
                <c:pt idx="90">
                  <c:v>5.4747602899686747</c:v>
                </c:pt>
                <c:pt idx="91">
                  <c:v>5.208598359223652</c:v>
                </c:pt>
                <c:pt idx="92">
                  <c:v>5.16039675498289</c:v>
                </c:pt>
                <c:pt idx="93">
                  <c:v>5.3437471448964313</c:v>
                </c:pt>
                <c:pt idx="94">
                  <c:v>5.6929509837212393</c:v>
                </c:pt>
                <c:pt idx="95">
                  <c:v>5.2230237369151862</c:v>
                </c:pt>
                <c:pt idx="96">
                  <c:v>6.0183172972808716</c:v>
                </c:pt>
                <c:pt idx="97">
                  <c:v>5.4368045433430394</c:v>
                </c:pt>
                <c:pt idx="98">
                  <c:v>5.3721810452587562</c:v>
                </c:pt>
                <c:pt idx="99">
                  <c:v>5.1386544746904006</c:v>
                </c:pt>
                <c:pt idx="100">
                  <c:v>5.182654619116823</c:v>
                </c:pt>
                <c:pt idx="101">
                  <c:v>5.2685486931280145</c:v>
                </c:pt>
                <c:pt idx="102">
                  <c:v>5.389787684950706</c:v>
                </c:pt>
                <c:pt idx="103">
                  <c:v>5.5226108584024951</c:v>
                </c:pt>
                <c:pt idx="104">
                  <c:v>5.6076712223721943</c:v>
                </c:pt>
                <c:pt idx="105">
                  <c:v>5.1827094684616579</c:v>
                </c:pt>
                <c:pt idx="106">
                  <c:v>5.3493527479385428</c:v>
                </c:pt>
                <c:pt idx="107">
                  <c:v>5.4662586415192891</c:v>
                </c:pt>
                <c:pt idx="108">
                  <c:v>5.4852365148321072</c:v>
                </c:pt>
                <c:pt idx="109">
                  <c:v>5.4016241735660415</c:v>
                </c:pt>
                <c:pt idx="110">
                  <c:v>5.0770696303099623</c:v>
                </c:pt>
                <c:pt idx="111">
                  <c:v>5.7561483988398177</c:v>
                </c:pt>
                <c:pt idx="112">
                  <c:v>5.2732657367838005</c:v>
                </c:pt>
                <c:pt idx="113">
                  <c:v>5.5061560549520738</c:v>
                </c:pt>
                <c:pt idx="114">
                  <c:v>5.2771161607911985</c:v>
                </c:pt>
                <c:pt idx="115">
                  <c:v>5.3710511487551615</c:v>
                </c:pt>
                <c:pt idx="116">
                  <c:v>5.3671239356649947</c:v>
                </c:pt>
                <c:pt idx="117">
                  <c:v>5.5760889696163582</c:v>
                </c:pt>
                <c:pt idx="118">
                  <c:v>6.0765124521505225</c:v>
                </c:pt>
                <c:pt idx="119">
                  <c:v>5.4713596305889203</c:v>
                </c:pt>
                <c:pt idx="120">
                  <c:v>5.4476098642754813</c:v>
                </c:pt>
                <c:pt idx="121">
                  <c:v>5.1603528755070203</c:v>
                </c:pt>
                <c:pt idx="122">
                  <c:v>5.4329488537985364</c:v>
                </c:pt>
                <c:pt idx="123">
                  <c:v>5.2233523941894351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0E-8342-9BE3-12E46E23B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Total N deposition   </a:t>
                </a:r>
              </a:p>
              <a:p>
                <a:pPr>
                  <a:defRPr sz="2400" b="0" baseline="0"/>
                </a:pPr>
                <a:r>
                  <a:rPr lang="en-US" sz="2400" b="0" baseline="0"/>
                  <a:t>(kg N/ha/yr)</a:t>
                </a:r>
              </a:p>
            </c:rich>
          </c:tx>
          <c:layout>
            <c:manualLayout>
              <c:xMode val="edge"/>
              <c:yMode val="edge"/>
              <c:x val="2.1825345560333574E-2"/>
              <c:y val="0.29015955391414111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2"/>
        <c:delete val="1"/>
      </c:legendEntry>
      <c:layout>
        <c:manualLayout>
          <c:xMode val="edge"/>
          <c:yMode val="edge"/>
          <c:x val="0.18233715407220794"/>
          <c:y val="0.20963594468808494"/>
          <c:w val="0.33096540928396034"/>
          <c:h val="8.3416026382999303E-2"/>
        </c:manualLayout>
      </c:layout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Cumulatiave amount of Total N deposition to WS 4</a:t>
            </a:r>
            <a:endParaRPr lang="en-US" sz="2000" b="0">
              <a:effectLst/>
            </a:endParaRPr>
          </a:p>
        </c:rich>
      </c:tx>
      <c:layout>
        <c:manualLayout>
          <c:xMode val="edge"/>
          <c:yMode val="edge"/>
          <c:x val="0.29189922669681689"/>
          <c:y val="1.93060924411190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421462106395574"/>
          <c:y val="0.10723256376110039"/>
          <c:w val="0.79866966539668682"/>
          <c:h val="0.70512196924439452"/>
        </c:manualLayout>
      </c:layout>
      <c:scatterChart>
        <c:scatterStyle val="lineMarker"/>
        <c:varyColors val="0"/>
        <c:ser>
          <c:idx val="1"/>
          <c:order val="0"/>
          <c:tx>
            <c:v>Cumulative Total N Deposition</c:v>
          </c:tx>
          <c:spPr>
            <a:ln w="28575">
              <a:noFill/>
            </a:ln>
          </c:spP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Estimates'!$K$5:$K$128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9.9188155541765539</c:v>
                </c:pt>
                <c:pt idx="2">
                  <c:v>15.00260907157185</c:v>
                </c:pt>
                <c:pt idx="3">
                  <c:v>20.164952075268602</c:v>
                </c:pt>
                <c:pt idx="4">
                  <c:v>25.195430453465697</c:v>
                </c:pt>
                <c:pt idx="5">
                  <c:v>30.521972304537524</c:v>
                </c:pt>
                <c:pt idx="6">
                  <c:v>35.988609591949064</c:v>
                </c:pt>
                <c:pt idx="7">
                  <c:v>41.871785663422735</c:v>
                </c:pt>
                <c:pt idx="8">
                  <c:v>47.394199839726895</c:v>
                </c:pt>
                <c:pt idx="9">
                  <c:v>52.985851843901735</c:v>
                </c:pt>
                <c:pt idx="10">
                  <c:v>58.564532072006848</c:v>
                </c:pt>
                <c:pt idx="11">
                  <c:v>64.515930144140896</c:v>
                </c:pt>
                <c:pt idx="12">
                  <c:v>70.330210179971829</c:v>
                </c:pt>
                <c:pt idx="13">
                  <c:v>76.476992485915318</c:v>
                </c:pt>
                <c:pt idx="14">
                  <c:v>82.354072250722339</c:v>
                </c:pt>
                <c:pt idx="15">
                  <c:v>88.377549954435651</c:v>
                </c:pt>
                <c:pt idx="16">
                  <c:v>94.387542533965814</c:v>
                </c:pt>
                <c:pt idx="17">
                  <c:v>100.35946145289246</c:v>
                </c:pt>
                <c:pt idx="18">
                  <c:v>106.59741151629349</c:v>
                </c:pt>
                <c:pt idx="19">
                  <c:v>112.61330742054643</c:v>
                </c:pt>
                <c:pt idx="20">
                  <c:v>118.80779208257199</c:v>
                </c:pt>
                <c:pt idx="21">
                  <c:v>125.42506666899128</c:v>
                </c:pt>
                <c:pt idx="22">
                  <c:v>131.9368499689671</c:v>
                </c:pt>
                <c:pt idx="23">
                  <c:v>138.86661526045089</c:v>
                </c:pt>
                <c:pt idx="24">
                  <c:v>146.31955249095924</c:v>
                </c:pt>
                <c:pt idx="25">
                  <c:v>153.36640546762135</c:v>
                </c:pt>
                <c:pt idx="26">
                  <c:v>161.19359755242985</c:v>
                </c:pt>
                <c:pt idx="27">
                  <c:v>168.96564192623276</c:v>
                </c:pt>
                <c:pt idx="28">
                  <c:v>176.38329509573259</c:v>
                </c:pt>
                <c:pt idx="29">
                  <c:v>184.2503350642516</c:v>
                </c:pt>
                <c:pt idx="30">
                  <c:v>190.70957822618195</c:v>
                </c:pt>
                <c:pt idx="31">
                  <c:v>198.00682545539681</c:v>
                </c:pt>
                <c:pt idx="32">
                  <c:v>204.74355288800433</c:v>
                </c:pt>
                <c:pt idx="33">
                  <c:v>212.41487542886838</c:v>
                </c:pt>
                <c:pt idx="34">
                  <c:v>219.53478791178401</c:v>
                </c:pt>
                <c:pt idx="35">
                  <c:v>226.68768453608152</c:v>
                </c:pt>
                <c:pt idx="36">
                  <c:v>233.7259622607217</c:v>
                </c:pt>
                <c:pt idx="37">
                  <c:v>241.26552945327458</c:v>
                </c:pt>
                <c:pt idx="38">
                  <c:v>248.24635274937742</c:v>
                </c:pt>
                <c:pt idx="39">
                  <c:v>255.37218162523439</c:v>
                </c:pt>
                <c:pt idx="40">
                  <c:v>262.59449488978169</c:v>
                </c:pt>
                <c:pt idx="41">
                  <c:v>269.59669457095526</c:v>
                </c:pt>
                <c:pt idx="42">
                  <c:v>277.57834647607899</c:v>
                </c:pt>
                <c:pt idx="43">
                  <c:v>285.06894139954358</c:v>
                </c:pt>
                <c:pt idx="44">
                  <c:v>293.4275412087498</c:v>
                </c:pt>
                <c:pt idx="45">
                  <c:v>301.94827529702775</c:v>
                </c:pt>
                <c:pt idx="46">
                  <c:v>309.62282667553649</c:v>
                </c:pt>
                <c:pt idx="47">
                  <c:v>317.66083941316543</c:v>
                </c:pt>
                <c:pt idx="48">
                  <c:v>326.94474967630504</c:v>
                </c:pt>
                <c:pt idx="49">
                  <c:v>335.61847242763395</c:v>
                </c:pt>
                <c:pt idx="50">
                  <c:v>344.66724890467879</c:v>
                </c:pt>
                <c:pt idx="51">
                  <c:v>353.47347268902269</c:v>
                </c:pt>
                <c:pt idx="52">
                  <c:v>361.65185367543256</c:v>
                </c:pt>
                <c:pt idx="53">
                  <c:v>370.66974473522777</c:v>
                </c:pt>
                <c:pt idx="54">
                  <c:v>380.64519254460686</c:v>
                </c:pt>
                <c:pt idx="55">
                  <c:v>389.79542246020134</c:v>
                </c:pt>
                <c:pt idx="56">
                  <c:v>400.58518491058641</c:v>
                </c:pt>
                <c:pt idx="57">
                  <c:v>410.22144207453186</c:v>
                </c:pt>
                <c:pt idx="58">
                  <c:v>420.95032525884744</c:v>
                </c:pt>
                <c:pt idx="59">
                  <c:v>431.50425773990986</c:v>
                </c:pt>
                <c:pt idx="60">
                  <c:v>441.94896148141254</c:v>
                </c:pt>
                <c:pt idx="61">
                  <c:v>452.80573694859112</c:v>
                </c:pt>
                <c:pt idx="62">
                  <c:v>464.12394160207066</c:v>
                </c:pt>
                <c:pt idx="63">
                  <c:v>475.52108491288664</c:v>
                </c:pt>
                <c:pt idx="64">
                  <c:v>486.5201354248473</c:v>
                </c:pt>
                <c:pt idx="65">
                  <c:v>497.00322704780956</c:v>
                </c:pt>
                <c:pt idx="66">
                  <c:v>508.51973678434138</c:v>
                </c:pt>
                <c:pt idx="67">
                  <c:v>521.34685800982879</c:v>
                </c:pt>
                <c:pt idx="68">
                  <c:v>533.10990638691248</c:v>
                </c:pt>
                <c:pt idx="69">
                  <c:v>545.53784853961486</c:v>
                </c:pt>
                <c:pt idx="70">
                  <c:v>558.93917003228512</c:v>
                </c:pt>
                <c:pt idx="71">
                  <c:v>572.23693718441928</c:v>
                </c:pt>
                <c:pt idx="72">
                  <c:v>590.36605268272274</c:v>
                </c:pt>
                <c:pt idx="73">
                  <c:v>606.74896612386181</c:v>
                </c:pt>
                <c:pt idx="74">
                  <c:v>622.9763498129355</c:v>
                </c:pt>
                <c:pt idx="75">
                  <c:v>638.29214196620489</c:v>
                </c:pt>
                <c:pt idx="76">
                  <c:v>652.33027032435155</c:v>
                </c:pt>
                <c:pt idx="77">
                  <c:v>667.4144284359063</c:v>
                </c:pt>
                <c:pt idx="78">
                  <c:v>683.45070464406899</c:v>
                </c:pt>
                <c:pt idx="79">
                  <c:v>700.33694206237737</c:v>
                </c:pt>
                <c:pt idx="80">
                  <c:v>716.16132155905836</c:v>
                </c:pt>
                <c:pt idx="81">
                  <c:v>732.57029122922859</c:v>
                </c:pt>
                <c:pt idx="82">
                  <c:v>748.86370109131883</c:v>
                </c:pt>
                <c:pt idx="83">
                  <c:v>763.99270831855642</c:v>
                </c:pt>
                <c:pt idx="84">
                  <c:v>781.04980702221337</c:v>
                </c:pt>
                <c:pt idx="85">
                  <c:v>798.10583343309327</c:v>
                </c:pt>
                <c:pt idx="86">
                  <c:v>813.48857724193113</c:v>
                </c:pt>
                <c:pt idx="87">
                  <c:v>826.17932096002255</c:v>
                </c:pt>
                <c:pt idx="88">
                  <c:v>839.62395337720216</c:v>
                </c:pt>
                <c:pt idx="89">
                  <c:v>857.30571483232313</c:v>
                </c:pt>
                <c:pt idx="90">
                  <c:v>873.16309156492036</c:v>
                </c:pt>
                <c:pt idx="91">
                  <c:v>887.16561723980544</c:v>
                </c:pt>
                <c:pt idx="92">
                  <c:v>900.92450461690089</c:v>
                </c:pt>
                <c:pt idx="93">
                  <c:v>916.22263919476347</c:v>
                </c:pt>
                <c:pt idx="94">
                  <c:v>934.37437003006175</c:v>
                </c:pt>
                <c:pt idx="95">
                  <c:v>948.93727215161562</c:v>
                </c:pt>
                <c:pt idx="96">
                  <c:v>969.24698708446863</c:v>
                </c:pt>
                <c:pt idx="97">
                  <c:v>985.25376335425995</c:v>
                </c:pt>
                <c:pt idx="98">
                  <c:v>1000.759171969832</c:v>
                </c:pt>
                <c:pt idx="99">
                  <c:v>1013.3262511347623</c:v>
                </c:pt>
                <c:pt idx="100">
                  <c:v>1026.0863062608601</c:v>
                </c:pt>
                <c:pt idx="101">
                  <c:v>1038.9671514991369</c:v>
                </c:pt>
                <c:pt idx="102">
                  <c:v>1054.2803455298899</c:v>
                </c:pt>
                <c:pt idx="103">
                  <c:v>1070.2445996729043</c:v>
                </c:pt>
                <c:pt idx="104">
                  <c:v>1085.9086107770079</c:v>
                </c:pt>
                <c:pt idx="105">
                  <c:v>1098.3804756172119</c:v>
                </c:pt>
                <c:pt idx="106">
                  <c:v>1111.2008121100946</c:v>
                </c:pt>
                <c:pt idx="107">
                  <c:v>1124.098638647788</c:v>
                </c:pt>
                <c:pt idx="108">
                  <c:v>1136.5790442039174</c:v>
                </c:pt>
                <c:pt idx="109">
                  <c:v>1147.5709501702752</c:v>
                </c:pt>
                <c:pt idx="110">
                  <c:v>1157.005473361628</c:v>
                </c:pt>
                <c:pt idx="111">
                  <c:v>1169.0593610171511</c:v>
                </c:pt>
                <c:pt idx="112">
                  <c:v>1178.6931951978713</c:v>
                </c:pt>
                <c:pt idx="113">
                  <c:v>1188.8384796413009</c:v>
                </c:pt>
                <c:pt idx="114">
                  <c:v>1197.8228189434449</c:v>
                </c:pt>
                <c:pt idx="115">
                  <c:v>1206.6702190663846</c:v>
                </c:pt>
                <c:pt idx="116">
                  <c:v>1215.0238537046846</c:v>
                </c:pt>
                <c:pt idx="117">
                  <c:v>1223.717752454648</c:v>
                </c:pt>
                <c:pt idx="118">
                  <c:v>1233.5384094328861</c:v>
                </c:pt>
                <c:pt idx="119">
                  <c:v>1241.5126188147456</c:v>
                </c:pt>
                <c:pt idx="120">
                  <c:v>1249.058194417468</c:v>
                </c:pt>
                <c:pt idx="121">
                  <c:v>1255.9537986356263</c:v>
                </c:pt>
                <c:pt idx="122">
                  <c:v>1263.2442432058306</c:v>
                </c:pt>
                <c:pt idx="123">
                  <c:v>1269.9137830472202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46-8D4B-91B1-99D00FB4A7CE}"/>
            </c:ext>
          </c:extLst>
        </c:ser>
        <c:ser>
          <c:idx val="0"/>
          <c:order val="1"/>
          <c:tx>
            <c:v>At Pre-Industrial Deposition Levels</c:v>
          </c:tx>
          <c:spPr>
            <a:ln w="28575">
              <a:noFill/>
            </a:ln>
          </c:spP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Estimates'!$L$5:$L$128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10.463615411824605</c:v>
                </c:pt>
                <c:pt idx="2">
                  <c:v>15.78342981299323</c:v>
                </c:pt>
                <c:pt idx="3">
                  <c:v>21.069661145065396</c:v>
                </c:pt>
                <c:pt idx="4">
                  <c:v>26.132719883212872</c:v>
                </c:pt>
                <c:pt idx="5">
                  <c:v>31.493977220713294</c:v>
                </c:pt>
                <c:pt idx="6">
                  <c:v>36.887150382745105</c:v>
                </c:pt>
                <c:pt idx="7">
                  <c:v>42.538270096773118</c:v>
                </c:pt>
                <c:pt idx="8">
                  <c:v>47.840221163315967</c:v>
                </c:pt>
                <c:pt idx="9">
                  <c:v>53.232441614167733</c:v>
                </c:pt>
                <c:pt idx="10">
                  <c:v>58.483422632578367</c:v>
                </c:pt>
                <c:pt idx="11">
                  <c:v>64.038080339627186</c:v>
                </c:pt>
                <c:pt idx="12">
                  <c:v>69.461978437215322</c:v>
                </c:pt>
                <c:pt idx="13">
                  <c:v>75.011634410568931</c:v>
                </c:pt>
                <c:pt idx="14">
                  <c:v>80.289291342020718</c:v>
                </c:pt>
                <c:pt idx="15">
                  <c:v>85.623872766479977</c:v>
                </c:pt>
                <c:pt idx="16">
                  <c:v>90.949165256933838</c:v>
                </c:pt>
                <c:pt idx="17">
                  <c:v>96.160846939167769</c:v>
                </c:pt>
                <c:pt idx="18">
                  <c:v>101.48804485198171</c:v>
                </c:pt>
                <c:pt idx="19">
                  <c:v>106.69543933390545</c:v>
                </c:pt>
                <c:pt idx="20">
                  <c:v>112.06979645013145</c:v>
                </c:pt>
                <c:pt idx="21">
                  <c:v>117.42438480937159</c:v>
                </c:pt>
                <c:pt idx="22">
                  <c:v>122.60867604517932</c:v>
                </c:pt>
                <c:pt idx="23">
                  <c:v>127.89419284386646</c:v>
                </c:pt>
                <c:pt idx="24">
                  <c:v>133.32452174191988</c:v>
                </c:pt>
                <c:pt idx="25">
                  <c:v>138.61718387445734</c:v>
                </c:pt>
                <c:pt idx="26">
                  <c:v>144.213999051223</c:v>
                </c:pt>
                <c:pt idx="27">
                  <c:v>149.78628191510259</c:v>
                </c:pt>
                <c:pt idx="28">
                  <c:v>155.18302774405956</c:v>
                </c:pt>
                <c:pt idx="29">
                  <c:v>160.65813406757493</c:v>
                </c:pt>
                <c:pt idx="30">
                  <c:v>165.52398159145383</c:v>
                </c:pt>
                <c:pt idx="31">
                  <c:v>170.79782767818546</c:v>
                </c:pt>
                <c:pt idx="32">
                  <c:v>176.09930238913827</c:v>
                </c:pt>
                <c:pt idx="33">
                  <c:v>181.57059786793349</c:v>
                </c:pt>
                <c:pt idx="34">
                  <c:v>186.75536545933124</c:v>
                </c:pt>
                <c:pt idx="35">
                  <c:v>192.30097241016966</c:v>
                </c:pt>
                <c:pt idx="36">
                  <c:v>197.66985143711042</c:v>
                </c:pt>
                <c:pt idx="37">
                  <c:v>203.18258985223741</c:v>
                </c:pt>
                <c:pt idx="38">
                  <c:v>208.41666024720232</c:v>
                </c:pt>
                <c:pt idx="39">
                  <c:v>213.760768783462</c:v>
                </c:pt>
                <c:pt idx="40">
                  <c:v>219.12607514347761</c:v>
                </c:pt>
                <c:pt idx="41">
                  <c:v>224.2863104219893</c:v>
                </c:pt>
                <c:pt idx="42">
                  <c:v>229.79333257003606</c:v>
                </c:pt>
                <c:pt idx="43">
                  <c:v>235.02716478720595</c:v>
                </c:pt>
                <c:pt idx="44">
                  <c:v>240.49250582112589</c:v>
                </c:pt>
                <c:pt idx="45">
                  <c:v>245.96856485582128</c:v>
                </c:pt>
                <c:pt idx="46">
                  <c:v>251.1111749775022</c:v>
                </c:pt>
                <c:pt idx="47">
                  <c:v>256.29832434685005</c:v>
                </c:pt>
                <c:pt idx="48">
                  <c:v>261.89347227905063</c:v>
                </c:pt>
                <c:pt idx="49">
                  <c:v>267.32403935489907</c:v>
                </c:pt>
                <c:pt idx="50">
                  <c:v>272.84249403710635</c:v>
                </c:pt>
                <c:pt idx="51">
                  <c:v>278.25162511140383</c:v>
                </c:pt>
                <c:pt idx="52">
                  <c:v>283.39782685594349</c:v>
                </c:pt>
                <c:pt idx="53">
                  <c:v>288.7697336544781</c:v>
                </c:pt>
                <c:pt idx="54">
                  <c:v>294.35005699351569</c:v>
                </c:pt>
                <c:pt idx="55">
                  <c:v>299.66676341140862</c:v>
                </c:pt>
                <c:pt idx="56">
                  <c:v>305.42622471067648</c:v>
                </c:pt>
                <c:pt idx="57">
                  <c:v>310.79565231882452</c:v>
                </c:pt>
                <c:pt idx="58">
                  <c:v>316.36225235178449</c:v>
                </c:pt>
                <c:pt idx="59">
                  <c:v>321.7935171112992</c:v>
                </c:pt>
                <c:pt idx="60">
                  <c:v>327.16321896617143</c:v>
                </c:pt>
                <c:pt idx="61">
                  <c:v>332.61030227673649</c:v>
                </c:pt>
                <c:pt idx="62">
                  <c:v>338.10782504481159</c:v>
                </c:pt>
                <c:pt idx="63">
                  <c:v>343.53742238424337</c:v>
                </c:pt>
                <c:pt idx="64">
                  <c:v>348.80646472147487</c:v>
                </c:pt>
                <c:pt idx="65">
                  <c:v>353.90811782813978</c:v>
                </c:pt>
                <c:pt idx="66">
                  <c:v>359.1278396344959</c:v>
                </c:pt>
                <c:pt idx="67">
                  <c:v>364.55627416781715</c:v>
                </c:pt>
                <c:pt idx="68">
                  <c:v>369.7401135327824</c:v>
                </c:pt>
                <c:pt idx="69">
                  <c:v>375.00249715955101</c:v>
                </c:pt>
                <c:pt idx="70">
                  <c:v>380.31866605386455</c:v>
                </c:pt>
                <c:pt idx="71">
                  <c:v>385.55685014969208</c:v>
                </c:pt>
                <c:pt idx="72">
                  <c:v>391.41740976135929</c:v>
                </c:pt>
                <c:pt idx="73">
                  <c:v>396.9484454791284</c:v>
                </c:pt>
                <c:pt idx="74">
                  <c:v>402.4632567606954</c:v>
                </c:pt>
                <c:pt idx="75">
                  <c:v>407.9115248171089</c:v>
                </c:pt>
                <c:pt idx="76">
                  <c:v>413.12990829945107</c:v>
                </c:pt>
                <c:pt idx="77">
                  <c:v>418.42215190954767</c:v>
                </c:pt>
                <c:pt idx="78">
                  <c:v>423.81104006524311</c:v>
                </c:pt>
                <c:pt idx="79">
                  <c:v>429.30577648660056</c:v>
                </c:pt>
                <c:pt idx="80">
                  <c:v>434.69988629992423</c:v>
                </c:pt>
                <c:pt idx="81">
                  <c:v>440.19441429377133</c:v>
                </c:pt>
                <c:pt idx="82">
                  <c:v>445.69642373825388</c:v>
                </c:pt>
                <c:pt idx="83">
                  <c:v>451.07758910619657</c:v>
                </c:pt>
                <c:pt idx="84">
                  <c:v>456.65707873519267</c:v>
                </c:pt>
                <c:pt idx="85">
                  <c:v>462.25808027723298</c:v>
                </c:pt>
                <c:pt idx="86">
                  <c:v>467.71080210044704</c:v>
                </c:pt>
                <c:pt idx="87">
                  <c:v>472.79906099710331</c:v>
                </c:pt>
                <c:pt idx="88">
                  <c:v>477.97591255553664</c:v>
                </c:pt>
                <c:pt idx="89">
                  <c:v>483.66798594974051</c:v>
                </c:pt>
                <c:pt idx="90">
                  <c:v>489.1427462397092</c:v>
                </c:pt>
                <c:pt idx="91">
                  <c:v>494.35134459893283</c:v>
                </c:pt>
                <c:pt idx="92">
                  <c:v>499.51174135391574</c:v>
                </c:pt>
                <c:pt idx="93">
                  <c:v>504.85548849881218</c:v>
                </c:pt>
                <c:pt idx="94">
                  <c:v>510.54843948253341</c:v>
                </c:pt>
                <c:pt idx="95">
                  <c:v>515.77146321944861</c:v>
                </c:pt>
                <c:pt idx="96">
                  <c:v>521.78978051672948</c:v>
                </c:pt>
                <c:pt idx="97">
                  <c:v>527.22658506007247</c:v>
                </c:pt>
                <c:pt idx="98">
                  <c:v>532.59876610533126</c:v>
                </c:pt>
                <c:pt idx="99">
                  <c:v>537.73742058002165</c:v>
                </c:pt>
                <c:pt idx="100">
                  <c:v>542.92007519913852</c:v>
                </c:pt>
                <c:pt idx="101">
                  <c:v>548.18862389226649</c:v>
                </c:pt>
                <c:pt idx="102">
                  <c:v>553.57841157721725</c:v>
                </c:pt>
                <c:pt idx="103">
                  <c:v>559.10102243561971</c:v>
                </c:pt>
                <c:pt idx="104">
                  <c:v>564.70869365799194</c:v>
                </c:pt>
                <c:pt idx="105">
                  <c:v>569.89140312645361</c:v>
                </c:pt>
                <c:pt idx="106">
                  <c:v>575.24075587439211</c:v>
                </c:pt>
                <c:pt idx="107">
                  <c:v>580.7070145159114</c:v>
                </c:pt>
                <c:pt idx="108">
                  <c:v>586.19225103074348</c:v>
                </c:pt>
                <c:pt idx="109">
                  <c:v>591.59387520430948</c:v>
                </c:pt>
                <c:pt idx="110">
                  <c:v>596.67094483461949</c:v>
                </c:pt>
                <c:pt idx="111">
                  <c:v>602.42709323345935</c:v>
                </c:pt>
                <c:pt idx="112">
                  <c:v>607.7003589702432</c:v>
                </c:pt>
                <c:pt idx="113">
                  <c:v>613.20651502519524</c:v>
                </c:pt>
                <c:pt idx="114">
                  <c:v>618.4836311859865</c:v>
                </c:pt>
                <c:pt idx="115">
                  <c:v>623.85468233474171</c:v>
                </c:pt>
                <c:pt idx="116">
                  <c:v>629.22180627040666</c:v>
                </c:pt>
                <c:pt idx="117">
                  <c:v>634.79789524002297</c:v>
                </c:pt>
                <c:pt idx="118">
                  <c:v>640.87440769217346</c:v>
                </c:pt>
                <c:pt idx="119">
                  <c:v>646.34576732276241</c:v>
                </c:pt>
                <c:pt idx="120">
                  <c:v>651.79337718703789</c:v>
                </c:pt>
                <c:pt idx="121">
                  <c:v>656.95373006254488</c:v>
                </c:pt>
                <c:pt idx="122">
                  <c:v>662.38667891634339</c:v>
                </c:pt>
                <c:pt idx="123">
                  <c:v>667.6100313105328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46-8D4B-91B1-99D00FB4A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04720"/>
        <c:axId val="245205112"/>
      </c:scatterChart>
      <c:valAx>
        <c:axId val="245204720"/>
        <c:scaling>
          <c:orientation val="minMax"/>
          <c:max val="2030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245205112"/>
        <c:crosses val="autoZero"/>
        <c:crossBetween val="midCat"/>
        <c:minorUnit val="10"/>
      </c:valAx>
      <c:valAx>
        <c:axId val="2452051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 baseline="0"/>
                  <a:t>Cumulative total N deposition from 1900-2023 </a:t>
                </a:r>
              </a:p>
              <a:p>
                <a:pPr>
                  <a:defRPr sz="1800" b="0"/>
                </a:pPr>
                <a:r>
                  <a:rPr lang="en-US" sz="1800" b="0" baseline="0"/>
                  <a:t>(kg N/ha)</a:t>
                </a:r>
                <a:endParaRPr lang="en-US" sz="1800" b="0"/>
              </a:p>
            </c:rich>
          </c:tx>
          <c:layout>
            <c:manualLayout>
              <c:xMode val="edge"/>
              <c:yMode val="edge"/>
              <c:x val="6.3213050944008571E-3"/>
              <c:y val="7.0577375434266704E-2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245204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02811938774874"/>
          <c:y val="0.14320315349451948"/>
          <c:w val="0.21287200159384426"/>
          <c:h val="7.794359218028780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History of nitrate deposition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26129334487975"/>
          <c:y val="0.12966815638609122"/>
          <c:w val="0.79866966539668682"/>
          <c:h val="0.70512196924439452"/>
        </c:manualLayout>
      </c:layout>
      <c:scatterChart>
        <c:scatterStyle val="lineMarker"/>
        <c:varyColors val="0"/>
        <c:ser>
          <c:idx val="1"/>
          <c:order val="0"/>
          <c:tx>
            <c:v>Estimated Nitrate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Estimates'!$D$5:$D$128</c:f>
              <c:numCache>
                <c:formatCode>0.00</c:formatCode>
                <c:ptCount val="124"/>
                <c:pt idx="0">
                  <c:v>0.43592260943928252</c:v>
                </c:pt>
                <c:pt idx="1">
                  <c:v>0.51472458120832121</c:v>
                </c:pt>
                <c:pt idx="2">
                  <c:v>0.52674390963013451</c:v>
                </c:pt>
                <c:pt idx="3">
                  <c:v>0.55921579317765713</c:v>
                </c:pt>
                <c:pt idx="4">
                  <c:v>0.50470375287188818</c:v>
                </c:pt>
                <c:pt idx="5">
                  <c:v>0.62709460565185071</c:v>
                </c:pt>
                <c:pt idx="6">
                  <c:v>0.68500921348141297</c:v>
                </c:pt>
                <c:pt idx="7">
                  <c:v>0.85720383277125611</c:v>
                </c:pt>
                <c:pt idx="8">
                  <c:v>0.70806704270531673</c:v>
                </c:pt>
                <c:pt idx="9">
                  <c:v>0.7366895428585537</c:v>
                </c:pt>
                <c:pt idx="10">
                  <c:v>0.73132708892315557</c:v>
                </c:pt>
                <c:pt idx="11">
                  <c:v>0.88540639608683414</c:v>
                </c:pt>
                <c:pt idx="12">
                  <c:v>0.82872262746214898</c:v>
                </c:pt>
                <c:pt idx="13">
                  <c:v>0.96617705909197649</c:v>
                </c:pt>
                <c:pt idx="14">
                  <c:v>0.85468365638984145</c:v>
                </c:pt>
                <c:pt idx="15">
                  <c:v>0.91520368074134628</c:v>
                </c:pt>
                <c:pt idx="16">
                  <c:v>0.90962901179419942</c:v>
                </c:pt>
                <c:pt idx="17">
                  <c:v>0.89388959029625648</c:v>
                </c:pt>
                <c:pt idx="18">
                  <c:v>1.0038652597771909</c:v>
                </c:pt>
                <c:pt idx="19">
                  <c:v>0.91206941060476998</c:v>
                </c:pt>
                <c:pt idx="20">
                  <c:v>0.98589692518625793</c:v>
                </c:pt>
                <c:pt idx="21">
                  <c:v>1.1606757281601017</c:v>
                </c:pt>
                <c:pt idx="22">
                  <c:v>1.1170662670425093</c:v>
                </c:pt>
                <c:pt idx="23">
                  <c:v>1.2898574995799021</c:v>
                </c:pt>
                <c:pt idx="24">
                  <c:v>1.5061336215412744</c:v>
                </c:pt>
                <c:pt idx="25">
                  <c:v>1.3382608419438267</c:v>
                </c:pt>
                <c:pt idx="26">
                  <c:v>1.6608483194743735</c:v>
                </c:pt>
                <c:pt idx="27">
                  <c:v>1.6380505885915277</c:v>
                </c:pt>
                <c:pt idx="28">
                  <c:v>1.4915474036791401</c:v>
                </c:pt>
                <c:pt idx="29">
                  <c:v>1.6773211940963229</c:v>
                </c:pt>
                <c:pt idx="30">
                  <c:v>1.0953464910832296</c:v>
                </c:pt>
                <c:pt idx="31">
                  <c:v>1.4417723146816268</c:v>
                </c:pt>
                <c:pt idx="32">
                  <c:v>1.2100568138104733</c:v>
                </c:pt>
                <c:pt idx="33">
                  <c:v>1.5964127907664598</c:v>
                </c:pt>
                <c:pt idx="34">
                  <c:v>1.3684632008745805</c:v>
                </c:pt>
                <c:pt idx="35">
                  <c:v>1.3820986458443658</c:v>
                </c:pt>
                <c:pt idx="36">
                  <c:v>1.3347158845143372</c:v>
                </c:pt>
                <c:pt idx="37">
                  <c:v>1.541945924990852</c:v>
                </c:pt>
                <c:pt idx="38">
                  <c:v>1.3109645705261845</c:v>
                </c:pt>
                <c:pt idx="39">
                  <c:v>1.3709090020078418</c:v>
                </c:pt>
                <c:pt idx="40">
                  <c:v>1.4107950659558801</c:v>
                </c:pt>
                <c:pt idx="41">
                  <c:v>1.3198014390961375</c:v>
                </c:pt>
                <c:pt idx="42">
                  <c:v>1.7247010769424302</c:v>
                </c:pt>
                <c:pt idx="43">
                  <c:v>1.5217010845244199</c:v>
                </c:pt>
                <c:pt idx="44">
                  <c:v>1.880529065401509</c:v>
                </c:pt>
                <c:pt idx="45">
                  <c:v>1.9475543977998993</c:v>
                </c:pt>
                <c:pt idx="46">
                  <c:v>1.5977475727609467</c:v>
                </c:pt>
                <c:pt idx="47">
                  <c:v>1.7480003049313582</c:v>
                </c:pt>
                <c:pt idx="48">
                  <c:v>2.2630468222983136</c:v>
                </c:pt>
                <c:pt idx="49">
                  <c:v>2.010798987734161</c:v>
                </c:pt>
                <c:pt idx="50">
                  <c:v>2.1658439342888984</c:v>
                </c:pt>
                <c:pt idx="51">
                  <c:v>2.0655741150656803</c:v>
                </c:pt>
                <c:pt idx="52">
                  <c:v>1.8060276917775346</c:v>
                </c:pt>
                <c:pt idx="53">
                  <c:v>2.1530760892084451</c:v>
                </c:pt>
                <c:pt idx="54">
                  <c:v>2.5489242701029653</c:v>
                </c:pt>
                <c:pt idx="55">
                  <c:v>2.2077841734578167</c:v>
                </c:pt>
                <c:pt idx="56">
                  <c:v>2.8855570278565841</c:v>
                </c:pt>
                <c:pt idx="57">
                  <c:v>2.4087049044834381</c:v>
                </c:pt>
                <c:pt idx="58">
                  <c:v>2.8603899067034204</c:v>
                </c:pt>
                <c:pt idx="59">
                  <c:v>2.7880663419026037</c:v>
                </c:pt>
                <c:pt idx="60">
                  <c:v>2.7429118402243393</c:v>
                </c:pt>
                <c:pt idx="61">
                  <c:v>2.9132598045384834</c:v>
                </c:pt>
                <c:pt idx="62">
                  <c:v>3.1040118451754974</c:v>
                </c:pt>
                <c:pt idx="63">
                  <c:v>3.1366446096800149</c:v>
                </c:pt>
                <c:pt idx="64">
                  <c:v>2.9720754493429751</c:v>
                </c:pt>
                <c:pt idx="65">
                  <c:v>2.7587811587276883</c:v>
                </c:pt>
                <c:pt idx="66">
                  <c:v>3.1859899696286953</c:v>
                </c:pt>
                <c:pt idx="67">
                  <c:v>3.727788848899281</c:v>
                </c:pt>
                <c:pt idx="68">
                  <c:v>3.2879075556360675</c:v>
                </c:pt>
                <c:pt idx="69">
                  <c:v>3.5627706294759887</c:v>
                </c:pt>
                <c:pt idx="70">
                  <c:v>3.9651597737371875</c:v>
                </c:pt>
                <c:pt idx="71">
                  <c:v>3.9223510343671468</c:v>
                </c:pt>
                <c:pt idx="72">
                  <c:v>5.9196012808199718</c:v>
                </c:pt>
                <c:pt idx="73">
                  <c:v>5.1977318896812914</c:v>
                </c:pt>
                <c:pt idx="74">
                  <c:v>5.1334368288853822</c:v>
                </c:pt>
                <c:pt idx="75">
                  <c:v>4.7565903899418567</c:v>
                </c:pt>
                <c:pt idx="76">
                  <c:v>4.2284118884442394</c:v>
                </c:pt>
                <c:pt idx="77">
                  <c:v>4.6608342751363088</c:v>
                </c:pt>
                <c:pt idx="78">
                  <c:v>5.0544341497158509</c:v>
                </c:pt>
                <c:pt idx="79">
                  <c:v>5.4058029840050956</c:v>
                </c:pt>
                <c:pt idx="80">
                  <c:v>4.9668373281029217</c:v>
                </c:pt>
                <c:pt idx="81">
                  <c:v>5.2085033774990492</c:v>
                </c:pt>
                <c:pt idx="82">
                  <c:v>5.1607316503060083</c:v>
                </c:pt>
                <c:pt idx="83">
                  <c:v>4.679374628870419</c:v>
                </c:pt>
                <c:pt idx="84">
                  <c:v>5.4764360081260843</c:v>
                </c:pt>
                <c:pt idx="85">
                  <c:v>5.4759927287638845</c:v>
                </c:pt>
                <c:pt idx="86">
                  <c:v>4.7842678002636676</c:v>
                </c:pt>
                <c:pt idx="87">
                  <c:v>3.6714112104553052</c:v>
                </c:pt>
                <c:pt idx="88">
                  <c:v>3.9830642485240095</c:v>
                </c:pt>
                <c:pt idx="89">
                  <c:v>5.7346678193968437</c:v>
                </c:pt>
                <c:pt idx="90">
                  <c:v>4.9804781862741958</c:v>
                </c:pt>
                <c:pt idx="91">
                  <c:v>4.2136939540657421</c:v>
                </c:pt>
                <c:pt idx="92">
                  <c:v>4.1129753522510999</c:v>
                </c:pt>
                <c:pt idx="93">
                  <c:v>4.7492908548418962</c:v>
                </c:pt>
                <c:pt idx="94">
                  <c:v>5.9289503246375688</c:v>
                </c:pt>
                <c:pt idx="95">
                  <c:v>4.4453501949375314</c:v>
                </c:pt>
                <c:pt idx="96">
                  <c:v>6.8210479259416932</c:v>
                </c:pt>
                <c:pt idx="97">
                  <c:v>5.0422390532415289</c:v>
                </c:pt>
                <c:pt idx="98">
                  <c:v>4.8349766910178049</c:v>
                </c:pt>
                <c:pt idx="99">
                  <c:v>3.6202890305623519</c:v>
                </c:pt>
                <c:pt idx="100">
                  <c:v>3.7000641281925559</c:v>
                </c:pt>
                <c:pt idx="101">
                  <c:v>3.7499980315323973</c:v>
                </c:pt>
                <c:pt idx="102">
                  <c:v>4.7555163417746984</c:v>
                </c:pt>
                <c:pt idx="103">
                  <c:v>5.0246606626765136</c:v>
                </c:pt>
                <c:pt idx="104">
                  <c:v>4.9005420025232178</c:v>
                </c:pt>
                <c:pt idx="105">
                  <c:v>3.5809280033914965</c:v>
                </c:pt>
                <c:pt idx="106">
                  <c:v>3.7249840813900938</c:v>
                </c:pt>
                <c:pt idx="107">
                  <c:v>3.7570179982196326</c:v>
                </c:pt>
                <c:pt idx="108">
                  <c:v>3.5844586838071528</c:v>
                </c:pt>
                <c:pt idx="109">
                  <c:v>2.9691219373120252</c:v>
                </c:pt>
                <c:pt idx="110">
                  <c:v>2.3253092977895178</c:v>
                </c:pt>
                <c:pt idx="111">
                  <c:v>3.4081387579674329</c:v>
                </c:pt>
                <c:pt idx="112">
                  <c:v>2.4077032578421336</c:v>
                </c:pt>
                <c:pt idx="113">
                  <c:v>2.6191337095615963</c:v>
                </c:pt>
                <c:pt idx="114">
                  <c:v>2.1392059950987887</c:v>
                </c:pt>
                <c:pt idx="115">
                  <c:v>2.0825961649192442</c:v>
                </c:pt>
                <c:pt idx="116">
                  <c:v>1.8784764937164671</c:v>
                </c:pt>
                <c:pt idx="117">
                  <c:v>2.0191396237963457</c:v>
                </c:pt>
                <c:pt idx="118">
                  <c:v>2.4849346747573642</c:v>
                </c:pt>
                <c:pt idx="119">
                  <c:v>1.7216243827447788</c:v>
                </c:pt>
                <c:pt idx="120">
                  <c:v>1.5444297654908663</c:v>
                </c:pt>
                <c:pt idx="121">
                  <c:v>1.2757355180481078</c:v>
                </c:pt>
                <c:pt idx="122">
                  <c:v>1.4389601365044529</c:v>
                </c:pt>
                <c:pt idx="123">
                  <c:v>1.1822818691152472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1F-8845-A3A2-D9C43E90B9D4}"/>
            </c:ext>
          </c:extLst>
        </c:ser>
        <c:ser>
          <c:idx val="0"/>
          <c:order val="1"/>
          <c:tx>
            <c:v>Estimated for Pre-Industrial Emissions</c:v>
          </c:tx>
          <c:spPr>
            <a:ln w="28575">
              <a:noFill/>
            </a:ln>
          </c:spPr>
          <c:marker>
            <c:symbol val="star"/>
            <c:size val="7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spPr>
              <a:ln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Estimates'!$F$5:$F$128</c:f>
              <c:numCache>
                <c:formatCode>0.00</c:formatCode>
                <c:ptCount val="124"/>
                <c:pt idx="0">
                  <c:v>0.54967988117022926</c:v>
                </c:pt>
                <c:pt idx="1">
                  <c:v>0.62618428246127333</c:v>
                </c:pt>
                <c:pt idx="2">
                  <c:v>0.62431351846573946</c:v>
                </c:pt>
                <c:pt idx="3">
                  <c:v>0.61043048039361958</c:v>
                </c:pt>
                <c:pt idx="4">
                  <c:v>0.51817227703492152</c:v>
                </c:pt>
                <c:pt idx="5">
                  <c:v>0.64144577821431303</c:v>
                </c:pt>
                <c:pt idx="6">
                  <c:v>0.65463958744597328</c:v>
                </c:pt>
                <c:pt idx="7">
                  <c:v>0.76127313519140538</c:v>
                </c:pt>
                <c:pt idx="8">
                  <c:v>0.61692892374652675</c:v>
                </c:pt>
                <c:pt idx="9">
                  <c:v>0.65424574239428179</c:v>
                </c:pt>
                <c:pt idx="10">
                  <c:v>0.59585821348103962</c:v>
                </c:pt>
                <c:pt idx="11">
                  <c:v>0.72139632370765638</c:v>
                </c:pt>
                <c:pt idx="12">
                  <c:v>0.66734109036301903</c:v>
                </c:pt>
                <c:pt idx="13">
                  <c:v>0.71932863718627693</c:v>
                </c:pt>
                <c:pt idx="14">
                  <c:v>0.60688587492839741</c:v>
                </c:pt>
                <c:pt idx="15">
                  <c:v>0.63041811676695547</c:v>
                </c:pt>
                <c:pt idx="16">
                  <c:v>0.62657812751296482</c:v>
                </c:pt>
                <c:pt idx="17">
                  <c:v>0.57961210509877159</c:v>
                </c:pt>
                <c:pt idx="18">
                  <c:v>0.62736581761634735</c:v>
                </c:pt>
                <c:pt idx="19">
                  <c:v>0.5778398023661605</c:v>
                </c:pt>
                <c:pt idx="20">
                  <c:v>0.64686114767506908</c:v>
                </c:pt>
                <c:pt idx="21">
                  <c:v>0.63868886285247373</c:v>
                </c:pt>
                <c:pt idx="22">
                  <c:v>0.56828905986264533</c:v>
                </c:pt>
                <c:pt idx="23">
                  <c:v>0.61013509660485099</c:v>
                </c:pt>
                <c:pt idx="24">
                  <c:v>0.66999954446193566</c:v>
                </c:pt>
                <c:pt idx="25">
                  <c:v>0.6130889344925361</c:v>
                </c:pt>
                <c:pt idx="26">
                  <c:v>0.73882396724499844</c:v>
                </c:pt>
                <c:pt idx="27">
                  <c:v>0.72868245716394631</c:v>
                </c:pt>
                <c:pt idx="28">
                  <c:v>0.65611650638981578</c:v>
                </c:pt>
                <c:pt idx="29">
                  <c:v>0.68851026189142883</c:v>
                </c:pt>
                <c:pt idx="30">
                  <c:v>0.43664635133481283</c:v>
                </c:pt>
                <c:pt idx="31">
                  <c:v>0.60531049472163201</c:v>
                </c:pt>
                <c:pt idx="32">
                  <c:v>0.61673200122068106</c:v>
                </c:pt>
                <c:pt idx="33">
                  <c:v>0.68693488168466355</c:v>
                </c:pt>
                <c:pt idx="34">
                  <c:v>0.56848598238849091</c:v>
                </c:pt>
                <c:pt idx="35">
                  <c:v>0.71765479571658863</c:v>
                </c:pt>
                <c:pt idx="36">
                  <c:v>0.64459653862784372</c:v>
                </c:pt>
                <c:pt idx="37">
                  <c:v>0.70406714143323723</c:v>
                </c:pt>
                <c:pt idx="38">
                  <c:v>0.58886746381351829</c:v>
                </c:pt>
                <c:pt idx="39">
                  <c:v>0.63435656728386891</c:v>
                </c:pt>
                <c:pt idx="40">
                  <c:v>0.64311961968400122</c:v>
                </c:pt>
                <c:pt idx="41">
                  <c:v>0.55834447230743889</c:v>
                </c:pt>
                <c:pt idx="42">
                  <c:v>0.70170407112308908</c:v>
                </c:pt>
                <c:pt idx="43">
                  <c:v>0.58876900255059539</c:v>
                </c:pt>
                <c:pt idx="44">
                  <c:v>0.68447335011159272</c:v>
                </c:pt>
                <c:pt idx="45">
                  <c:v>0.68890410694312032</c:v>
                </c:pt>
                <c:pt idx="46">
                  <c:v>0.55105833885114908</c:v>
                </c:pt>
                <c:pt idx="47">
                  <c:v>0.56947059501771957</c:v>
                </c:pt>
                <c:pt idx="48">
                  <c:v>0.73813473840453858</c:v>
                </c:pt>
                <c:pt idx="49">
                  <c:v>0.67009800572485856</c:v>
                </c:pt>
                <c:pt idx="50">
                  <c:v>0.70643021174338516</c:v>
                </c:pt>
                <c:pt idx="51">
                  <c:v>0.66123649206180324</c:v>
                </c:pt>
                <c:pt idx="52">
                  <c:v>0.5525430940635222</c:v>
                </c:pt>
                <c:pt idx="53">
                  <c:v>0.64584820113046038</c:v>
                </c:pt>
                <c:pt idx="54">
                  <c:v>0.73200634106556395</c:v>
                </c:pt>
                <c:pt idx="55">
                  <c:v>0.62302869693795349</c:v>
                </c:pt>
                <c:pt idx="56">
                  <c:v>0.80606089262829139</c:v>
                </c:pt>
                <c:pt idx="57">
                  <c:v>0.64482331878795063</c:v>
                </c:pt>
                <c:pt idx="58">
                  <c:v>0.72633320916078958</c:v>
                </c:pt>
                <c:pt idx="59">
                  <c:v>0.67038642394160042</c:v>
                </c:pt>
                <c:pt idx="60">
                  <c:v>0.64493669072849402</c:v>
                </c:pt>
                <c:pt idx="61">
                  <c:v>0.67692571747212416</c:v>
                </c:pt>
                <c:pt idx="62">
                  <c:v>0.69777708477680311</c:v>
                </c:pt>
                <c:pt idx="63">
                  <c:v>0.66969712254309866</c:v>
                </c:pt>
                <c:pt idx="64">
                  <c:v>0.60332465367156896</c:v>
                </c:pt>
                <c:pt idx="65">
                  <c:v>0.53412695604170757</c:v>
                </c:pt>
                <c:pt idx="66">
                  <c:v>0.58293584388430497</c:v>
                </c:pt>
                <c:pt idx="67">
                  <c:v>0.66921642551519589</c:v>
                </c:pt>
                <c:pt idx="68">
                  <c:v>0.56810225918365187</c:v>
                </c:pt>
                <c:pt idx="69">
                  <c:v>0.60057198295518421</c:v>
                </c:pt>
                <c:pt idx="70">
                  <c:v>0.62280648793448889</c:v>
                </c:pt>
                <c:pt idx="71">
                  <c:v>0.5905680429216642</c:v>
                </c:pt>
                <c:pt idx="72">
                  <c:v>0.84785432479008482</c:v>
                </c:pt>
                <c:pt idx="73">
                  <c:v>0.71163113591116556</c:v>
                </c:pt>
                <c:pt idx="74">
                  <c:v>0.70492405190863749</c:v>
                </c:pt>
                <c:pt idx="75">
                  <c:v>0.67741548425526965</c:v>
                </c:pt>
                <c:pt idx="76">
                  <c:v>0.58238258881445548</c:v>
                </c:pt>
                <c:pt idx="77">
                  <c:v>0.61291591984151228</c:v>
                </c:pt>
                <c:pt idx="78">
                  <c:v>0.65286819168888621</c:v>
                </c:pt>
                <c:pt idx="79">
                  <c:v>0.69662522586088604</c:v>
                </c:pt>
                <c:pt idx="80">
                  <c:v>0.65502679343682624</c:v>
                </c:pt>
                <c:pt idx="81">
                  <c:v>0.69653906318607384</c:v>
                </c:pt>
                <c:pt idx="82">
                  <c:v>0.69963184972408798</c:v>
                </c:pt>
                <c:pt idx="83">
                  <c:v>0.64967563784319404</c:v>
                </c:pt>
                <c:pt idx="84">
                  <c:v>0.7316616903663129</c:v>
                </c:pt>
                <c:pt idx="85">
                  <c:v>0.74055458538251095</c:v>
                </c:pt>
                <c:pt idx="86">
                  <c:v>0.67925664456968871</c:v>
                </c:pt>
                <c:pt idx="87">
                  <c:v>0.52858987046558403</c:v>
                </c:pt>
                <c:pt idx="88">
                  <c:v>0.56521354213861419</c:v>
                </c:pt>
                <c:pt idx="89">
                  <c:v>0.77820313939805041</c:v>
                </c:pt>
                <c:pt idx="90">
                  <c:v>0.68836721371172971</c:v>
                </c:pt>
                <c:pt idx="91">
                  <c:v>0.57833747797587909</c:v>
                </c:pt>
                <c:pt idx="92">
                  <c:v>0.5584112257060313</c:v>
                </c:pt>
                <c:pt idx="93">
                  <c:v>0.63420717027549867</c:v>
                </c:pt>
                <c:pt idx="94">
                  <c:v>0.77856592960778781</c:v>
                </c:pt>
                <c:pt idx="95">
                  <c:v>0.58430084204844379</c:v>
                </c:pt>
                <c:pt idx="96">
                  <c:v>0.91307039986807403</c:v>
                </c:pt>
                <c:pt idx="97">
                  <c:v>0.67267653714057007</c:v>
                </c:pt>
                <c:pt idx="98">
                  <c:v>0.6459615730710031</c:v>
                </c:pt>
                <c:pt idx="99">
                  <c:v>0.54942309825977709</c:v>
                </c:pt>
                <c:pt idx="100">
                  <c:v>0.56761249240050538</c:v>
                </c:pt>
                <c:pt idx="101">
                  <c:v>0.60312058417859227</c:v>
                </c:pt>
                <c:pt idx="102">
                  <c:v>0.65324005165386767</c:v>
                </c:pt>
                <c:pt idx="103">
                  <c:v>0.70814834989768305</c:v>
                </c:pt>
                <c:pt idx="104">
                  <c:v>0.7433117909765169</c:v>
                </c:pt>
                <c:pt idx="105">
                  <c:v>0.56763516678861403</c:v>
                </c:pt>
                <c:pt idx="106">
                  <c:v>0.6365244927401994</c:v>
                </c:pt>
                <c:pt idx="107">
                  <c:v>0.68485268355489437</c:v>
                </c:pt>
                <c:pt idx="108">
                  <c:v>0.69269802184047424</c:v>
                </c:pt>
                <c:pt idx="109">
                  <c:v>0.6581331846077062</c:v>
                </c:pt>
                <c:pt idx="110">
                  <c:v>0.5239642952914273</c:v>
                </c:pt>
                <c:pt idx="111">
                  <c:v>0.8046913595865306</c:v>
                </c:pt>
                <c:pt idx="112">
                  <c:v>0.6050705815559323</c:v>
                </c:pt>
                <c:pt idx="113">
                  <c:v>0.70134603346509883</c:v>
                </c:pt>
                <c:pt idx="114">
                  <c:v>0.60666232360115691</c:v>
                </c:pt>
                <c:pt idx="115">
                  <c:v>0.64549448067596582</c:v>
                </c:pt>
                <c:pt idx="116">
                  <c:v>0.64387099448738927</c:v>
                </c:pt>
                <c:pt idx="117">
                  <c:v>0.73025587830357919</c:v>
                </c:pt>
                <c:pt idx="118">
                  <c:v>0.9371279256513112</c:v>
                </c:pt>
                <c:pt idx="119">
                  <c:v>0.68696140164899544</c:v>
                </c:pt>
                <c:pt idx="120">
                  <c:v>0.67714339159796644</c:v>
                </c:pt>
                <c:pt idx="121">
                  <c:v>0.55839308619554373</c:v>
                </c:pt>
                <c:pt idx="122">
                  <c:v>0.67108261835408689</c:v>
                </c:pt>
                <c:pt idx="123">
                  <c:v>0.58443670698199057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1F-8845-A3A2-D9C43E90B9D4}"/>
            </c:ext>
          </c:extLst>
        </c:ser>
        <c:ser>
          <c:idx val="2"/>
          <c:order val="2"/>
          <c:tx>
            <c:v>Measured (NADP)</c:v>
          </c:tx>
          <c:spPr>
            <a:ln w="28575" cmpd="sng">
              <a:noFill/>
            </a:ln>
          </c:spPr>
          <c:marker>
            <c:spPr>
              <a:noFill/>
              <a:ln w="22225">
                <a:solidFill>
                  <a:schemeClr val="bg1">
                    <a:lumMod val="50000"/>
                  </a:schemeClr>
                </a:solidFill>
              </a:ln>
            </c:spPr>
          </c:marker>
          <c:trendline>
            <c:trendlineType val="movingAvg"/>
            <c:period val="2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Estimates'!$H$5:$H$128</c:f>
              <c:numCache>
                <c:formatCode>General</c:formatCode>
                <c:ptCount val="124"/>
                <c:pt idx="79" formatCode="0.00">
                  <c:v>5.2003225806451612</c:v>
                </c:pt>
                <c:pt idx="80" formatCode="0.00">
                  <c:v>5.8912903225806446</c:v>
                </c:pt>
                <c:pt idx="81" formatCode="0.00">
                  <c:v>5.5141935483870972</c:v>
                </c:pt>
                <c:pt idx="82" formatCode="0.00">
                  <c:v>4.4348387096774191</c:v>
                </c:pt>
                <c:pt idx="83" formatCode="0.00">
                  <c:v>3.8658064516129031</c:v>
                </c:pt>
                <c:pt idx="84" formatCode="0.00">
                  <c:v>4.3445161290322574</c:v>
                </c:pt>
                <c:pt idx="85" formatCode="0.00">
                  <c:v>5.4938709677419348</c:v>
                </c:pt>
                <c:pt idx="86" formatCode="0.00">
                  <c:v>6.2525806451612906</c:v>
                </c:pt>
                <c:pt idx="87" formatCode="0.00">
                  <c:v>4.0712903225806452</c:v>
                </c:pt>
                <c:pt idx="88" formatCode="0.00">
                  <c:v>3.8816129032258067</c:v>
                </c:pt>
                <c:pt idx="89" formatCode="0.00">
                  <c:v>5.2725806451612902</c:v>
                </c:pt>
                <c:pt idx="90" formatCode="0.00">
                  <c:v>4.2564516129032262</c:v>
                </c:pt>
                <c:pt idx="91" formatCode="0.00">
                  <c:v>3.9674193548387096</c:v>
                </c:pt>
                <c:pt idx="92" formatCode="0.00">
                  <c:v>4.193225806451613</c:v>
                </c:pt>
                <c:pt idx="93" formatCode="0.00">
                  <c:v>4.4687096774193549</c:v>
                </c:pt>
                <c:pt idx="94" formatCode="0.00">
                  <c:v>4.9700000000000006</c:v>
                </c:pt>
                <c:pt idx="95" formatCode="0.00">
                  <c:v>4.0509677419354837</c:v>
                </c:pt>
                <c:pt idx="96" formatCode="0.00">
                  <c:v>5.2612903225806456</c:v>
                </c:pt>
                <c:pt idx="97" formatCode="0.00">
                  <c:v>3.9470967741935485</c:v>
                </c:pt>
                <c:pt idx="98" formatCode="0.00">
                  <c:v>4.4483870967741934</c:v>
                </c:pt>
                <c:pt idx="99" formatCode="0.00">
                  <c:v>2.9151612903225805</c:v>
                </c:pt>
                <c:pt idx="100" formatCode="0.00">
                  <c:v>3.4683870967741934</c:v>
                </c:pt>
                <c:pt idx="101" formatCode="0.00">
                  <c:v>3.4796774193548385</c:v>
                </c:pt>
                <c:pt idx="102" formatCode="0.00">
                  <c:v>3.2199999999999998</c:v>
                </c:pt>
                <c:pt idx="103" formatCode="0.00">
                  <c:v>3.443548387096774</c:v>
                </c:pt>
                <c:pt idx="104" formatCode="0.00">
                  <c:v>3.2403225806451612</c:v>
                </c:pt>
                <c:pt idx="105" formatCode="0.00">
                  <c:v>2.653225806451613</c:v>
                </c:pt>
                <c:pt idx="106" formatCode="0.00">
                  <c:v>3.1048387096774195</c:v>
                </c:pt>
                <c:pt idx="107" formatCode="0.00">
                  <c:v>3.037096774193548</c:v>
                </c:pt>
                <c:pt idx="108" formatCode="0.00">
                  <c:v>2.5629032258064512</c:v>
                </c:pt>
                <c:pt idx="109" formatCode="0.00">
                  <c:v>1.6641935483870967</c:v>
                </c:pt>
                <c:pt idx="110" formatCode="0.00">
                  <c:v>2.4703225806451612</c:v>
                </c:pt>
                <c:pt idx="111" formatCode="0.00">
                  <c:v>3.2877419354838708</c:v>
                </c:pt>
                <c:pt idx="112" formatCode="0.00">
                  <c:v>2.4315317419354838</c:v>
                </c:pt>
                <c:pt idx="113" formatCode="0.00">
                  <c:v>2.2156973548387096</c:v>
                </c:pt>
                <c:pt idx="114" formatCode="0.00">
                  <c:v>2.0546201290322577</c:v>
                </c:pt>
                <c:pt idx="115" formatCode="0.00">
                  <c:v>1.6612226580645162</c:v>
                </c:pt>
                <c:pt idx="116" formatCode="0.00">
                  <c:v>1.9119522258064516</c:v>
                </c:pt>
                <c:pt idx="117" formatCode="0.00">
                  <c:v>1.8819267419354839</c:v>
                </c:pt>
                <c:pt idx="118" formatCode="0.00">
                  <c:v>2.1704494903225808</c:v>
                </c:pt>
                <c:pt idx="119" formatCode="0.00">
                  <c:v>1.8198342580645159</c:v>
                </c:pt>
                <c:pt idx="120" formatCode="0.00">
                  <c:v>1.2787888580645161</c:v>
                </c:pt>
                <c:pt idx="121" formatCode="0.00">
                  <c:v>1.3634162838709678</c:v>
                </c:pt>
                <c:pt idx="122" formatCode="0.00">
                  <c:v>1.4755907870967744</c:v>
                </c:pt>
                <c:pt idx="123" formatCode="0.00">
                  <c:v>1.396836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1F-8845-A3A2-D9C43E90B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ax val="2030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 baseline="0"/>
                  <a:t>Nitrate-N deposition in wetfall  </a:t>
                </a:r>
              </a:p>
              <a:p>
                <a:pPr>
                  <a:defRPr sz="1800" b="0"/>
                </a:pPr>
                <a:r>
                  <a:rPr lang="en-US" sz="1800" b="0" baseline="0"/>
                  <a:t>(kg N/ha*yr)</a:t>
                </a:r>
                <a:endParaRPr lang="en-US" sz="1800" b="0"/>
              </a:p>
            </c:rich>
          </c:tx>
          <c:layout>
            <c:manualLayout>
              <c:xMode val="edge"/>
              <c:yMode val="edge"/>
              <c:x val="3.5128180806650408E-2"/>
              <c:y val="0.24554625807121402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245830320"/>
        <c:crosses val="autoZero"/>
        <c:crossBetween val="midCat"/>
      </c:valAx>
      <c:spPr>
        <a:ln w="25400">
          <a:solidFill>
            <a:schemeClr val="bg1">
              <a:lumMod val="50000"/>
            </a:schemeClr>
          </a:solidFill>
        </a:ln>
      </c:spPr>
    </c:plotArea>
    <c:legend>
      <c:legendPos val="l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6654018527049219"/>
          <c:y val="0.16896327246378434"/>
          <c:w val="0.36772875606780381"/>
          <c:h val="0.14771570629866013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WS 4 Precip vs Streamflow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566782658349361"/>
                  <c:y val="-5.672787848251011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0.7608x - 468.44</a:t>
                    </a:r>
                    <a:br>
                      <a:rPr lang="en-US" baseline="0"/>
                    </a:br>
                    <a:r>
                      <a:rPr lang="en-US" baseline="0"/>
                      <a:t>R² = 0.88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Flow Data'!$B$65:$B$132</c:f>
              <c:numCache>
                <c:formatCode>0.00</c:formatCode>
                <c:ptCount val="68"/>
                <c:pt idx="0">
                  <c:v>1218.4300000000005</c:v>
                </c:pt>
                <c:pt idx="1">
                  <c:v>1424.1800000000003</c:v>
                </c:pt>
                <c:pt idx="2">
                  <c:v>1614.1699999999998</c:v>
                </c:pt>
                <c:pt idx="3">
                  <c:v>1373.8600000000008</c:v>
                </c:pt>
                <c:pt idx="4">
                  <c:v>1777.4700000000014</c:v>
                </c:pt>
                <c:pt idx="5">
                  <c:v>1421.9199999999994</c:v>
                </c:pt>
                <c:pt idx="6">
                  <c:v>1601.6600000000008</c:v>
                </c:pt>
                <c:pt idx="7">
                  <c:v>1478.2900000000006</c:v>
                </c:pt>
                <c:pt idx="8">
                  <c:v>1422.17</c:v>
                </c:pt>
                <c:pt idx="9">
                  <c:v>1492.7100000000005</c:v>
                </c:pt>
                <c:pt idx="10">
                  <c:v>1538.6899999999998</c:v>
                </c:pt>
                <c:pt idx="11">
                  <c:v>1476.7700000000011</c:v>
                </c:pt>
                <c:pt idx="12">
                  <c:v>1330.4099999999992</c:v>
                </c:pt>
                <c:pt idx="13">
                  <c:v>1177.8200000000006</c:v>
                </c:pt>
                <c:pt idx="14">
                  <c:v>1285.4499999999991</c:v>
                </c:pt>
                <c:pt idx="15">
                  <c:v>1475.7100000000003</c:v>
                </c:pt>
                <c:pt idx="16">
                  <c:v>1252.7400000000011</c:v>
                </c:pt>
                <c:pt idx="17">
                  <c:v>1324.3400000000008</c:v>
                </c:pt>
                <c:pt idx="18">
                  <c:v>1373.3700000000006</c:v>
                </c:pt>
                <c:pt idx="19">
                  <c:v>1302.2799999999997</c:v>
                </c:pt>
                <c:pt idx="20">
                  <c:v>1869.630000000001</c:v>
                </c:pt>
                <c:pt idx="21">
                  <c:v>1569.2400000000007</c:v>
                </c:pt>
                <c:pt idx="22">
                  <c:v>1554.4499999999991</c:v>
                </c:pt>
                <c:pt idx="23">
                  <c:v>1493.7899999999997</c:v>
                </c:pt>
                <c:pt idx="24">
                  <c:v>1284.2300000000005</c:v>
                </c:pt>
                <c:pt idx="25">
                  <c:v>1351.5600000000002</c:v>
                </c:pt>
                <c:pt idx="26">
                  <c:v>1439.6599999999994</c:v>
                </c:pt>
                <c:pt idx="27">
                  <c:v>1536.1500000000005</c:v>
                </c:pt>
                <c:pt idx="28">
                  <c:v>1444.4199999999996</c:v>
                </c:pt>
                <c:pt idx="29">
                  <c:v>1535.9600000000014</c:v>
                </c:pt>
                <c:pt idx="30">
                  <c:v>1542.7800000000002</c:v>
                </c:pt>
                <c:pt idx="31">
                  <c:v>1432.6200000000006</c:v>
                </c:pt>
                <c:pt idx="32">
                  <c:v>1613.4099999999996</c:v>
                </c:pt>
                <c:pt idx="33">
                  <c:v>1633.0200000000004</c:v>
                </c:pt>
                <c:pt idx="34">
                  <c:v>1497.8499999999992</c:v>
                </c:pt>
                <c:pt idx="35">
                  <c:v>1165.6099999999997</c:v>
                </c:pt>
                <c:pt idx="36">
                  <c:v>1246.3700000000001</c:v>
                </c:pt>
                <c:pt idx="37">
                  <c:v>1716.0400000000009</c:v>
                </c:pt>
                <c:pt idx="38">
                  <c:v>1517.9400000000005</c:v>
                </c:pt>
                <c:pt idx="39">
                  <c:v>1275.3100000000006</c:v>
                </c:pt>
                <c:pt idx="40">
                  <c:v>1231.370000000001</c:v>
                </c:pt>
                <c:pt idx="41">
                  <c:v>1398.5099999999998</c:v>
                </c:pt>
                <c:pt idx="42">
                  <c:v>1716.8400000000001</c:v>
                </c:pt>
                <c:pt idx="43">
                  <c:v>1288.4599999999998</c:v>
                </c:pt>
                <c:pt idx="44">
                  <c:v>2013.4399999999996</c:v>
                </c:pt>
                <c:pt idx="45">
                  <c:v>1483.3400000000004</c:v>
                </c:pt>
                <c:pt idx="46">
                  <c:v>1424.4299999999996</c:v>
                </c:pt>
                <c:pt idx="47">
                  <c:v>1211.5500000000004</c:v>
                </c:pt>
                <c:pt idx="48">
                  <c:v>1251.6600000000001</c:v>
                </c:pt>
                <c:pt idx="49">
                  <c:v>1329.9600000000009</c:v>
                </c:pt>
                <c:pt idx="50">
                  <c:v>1440.48</c:v>
                </c:pt>
                <c:pt idx="51">
                  <c:v>1561.5600000000011</c:v>
                </c:pt>
                <c:pt idx="52">
                  <c:v>1639.0999999999979</c:v>
                </c:pt>
                <c:pt idx="53">
                  <c:v>1251.71</c:v>
                </c:pt>
                <c:pt idx="54">
                  <c:v>1403.620000000001</c:v>
                </c:pt>
                <c:pt idx="55" formatCode="General">
                  <c:v>1510.19</c:v>
                </c:pt>
                <c:pt idx="56" formatCode="General">
                  <c:v>1527.49</c:v>
                </c:pt>
                <c:pt idx="57" formatCode="General">
                  <c:v>1451.27</c:v>
                </c:pt>
                <c:pt idx="58" formatCode="General">
                  <c:v>1155.4100000000001</c:v>
                </c:pt>
                <c:pt idx="59" formatCode="General">
                  <c:v>1774.45</c:v>
                </c:pt>
                <c:pt idx="60" formatCode="General">
                  <c:v>1334.26</c:v>
                </c:pt>
                <c:pt idx="61" formatCode="General">
                  <c:v>1546.56</c:v>
                </c:pt>
                <c:pt idx="62" formatCode="General">
                  <c:v>1337.77</c:v>
                </c:pt>
                <c:pt idx="63" formatCode="General">
                  <c:v>1423.4</c:v>
                </c:pt>
                <c:pt idx="64" formatCode="General">
                  <c:v>1419.82</c:v>
                </c:pt>
                <c:pt idx="65" formatCode="General">
                  <c:v>1610.31</c:v>
                </c:pt>
                <c:pt idx="66" formatCode="General">
                  <c:v>2066.4899999999998</c:v>
                </c:pt>
                <c:pt idx="67" formatCode="General">
                  <c:v>1514.84</c:v>
                </c:pt>
              </c:numCache>
            </c:numRef>
          </c:xVal>
          <c:yVal>
            <c:numRef>
              <c:f>'Stream Flow Data'!$C$65:$C$132</c:f>
              <c:numCache>
                <c:formatCode>0.00</c:formatCode>
                <c:ptCount val="68"/>
                <c:pt idx="0">
                  <c:v>453.964</c:v>
                </c:pt>
                <c:pt idx="1">
                  <c:v>537.75699999999995</c:v>
                </c:pt>
                <c:pt idx="2">
                  <c:v>647.20299999999997</c:v>
                </c:pt>
                <c:pt idx="3">
                  <c:v>513.27499999999998</c:v>
                </c:pt>
                <c:pt idx="4">
                  <c:v>879.06400000000099</c:v>
                </c:pt>
                <c:pt idx="5">
                  <c:v>579.49599999999998</c:v>
                </c:pt>
                <c:pt idx="6">
                  <c:v>769.86500000000103</c:v>
                </c:pt>
                <c:pt idx="7">
                  <c:v>552.89300000000003</c:v>
                </c:pt>
                <c:pt idx="8">
                  <c:v>558.15499999999997</c:v>
                </c:pt>
                <c:pt idx="9">
                  <c:v>674.36700000000098</c:v>
                </c:pt>
                <c:pt idx="10">
                  <c:v>665.423</c:v>
                </c:pt>
                <c:pt idx="11">
                  <c:v>692.82100000000003</c:v>
                </c:pt>
                <c:pt idx="12">
                  <c:v>552.87099999999998</c:v>
                </c:pt>
                <c:pt idx="13">
                  <c:v>448.70400000000001</c:v>
                </c:pt>
                <c:pt idx="14">
                  <c:v>450.56900000000002</c:v>
                </c:pt>
                <c:pt idx="15">
                  <c:v>649.13699999999994</c:v>
                </c:pt>
                <c:pt idx="16">
                  <c:v>518.45399999999995</c:v>
                </c:pt>
                <c:pt idx="17">
                  <c:v>503.98399999999998</c:v>
                </c:pt>
                <c:pt idx="18">
                  <c:v>569.94000000000005</c:v>
                </c:pt>
                <c:pt idx="19">
                  <c:v>585.31900000000098</c:v>
                </c:pt>
                <c:pt idx="20">
                  <c:v>1018.33</c:v>
                </c:pt>
                <c:pt idx="21">
                  <c:v>701.84400000000005</c:v>
                </c:pt>
                <c:pt idx="22">
                  <c:v>713.62200000000098</c:v>
                </c:pt>
                <c:pt idx="23">
                  <c:v>648.02700000000095</c:v>
                </c:pt>
                <c:pt idx="24">
                  <c:v>511.21600000000097</c:v>
                </c:pt>
                <c:pt idx="25">
                  <c:v>573.81899999999905</c:v>
                </c:pt>
                <c:pt idx="26">
                  <c:v>686.76500000000101</c:v>
                </c:pt>
                <c:pt idx="27">
                  <c:v>777.84799999999905</c:v>
                </c:pt>
                <c:pt idx="28">
                  <c:v>660.55700000000104</c:v>
                </c:pt>
                <c:pt idx="29">
                  <c:v>722.21200000000101</c:v>
                </c:pt>
                <c:pt idx="30">
                  <c:v>733.21400000000006</c:v>
                </c:pt>
                <c:pt idx="31">
                  <c:v>602.91300000000103</c:v>
                </c:pt>
                <c:pt idx="32">
                  <c:v>800.28200000000004</c:v>
                </c:pt>
                <c:pt idx="33">
                  <c:v>788.76499999999999</c:v>
                </c:pt>
                <c:pt idx="34">
                  <c:v>689.20399999999995</c:v>
                </c:pt>
                <c:pt idx="35">
                  <c:v>407.88900000000098</c:v>
                </c:pt>
                <c:pt idx="36">
                  <c:v>493.93299999999999</c:v>
                </c:pt>
                <c:pt idx="37">
                  <c:v>862.27200000000005</c:v>
                </c:pt>
                <c:pt idx="38">
                  <c:v>684.12599999999998</c:v>
                </c:pt>
                <c:pt idx="39">
                  <c:v>512.90800000000002</c:v>
                </c:pt>
                <c:pt idx="40">
                  <c:v>492.988</c:v>
                </c:pt>
                <c:pt idx="41">
                  <c:v>587.048</c:v>
                </c:pt>
                <c:pt idx="42">
                  <c:v>913.05700000000002</c:v>
                </c:pt>
                <c:pt idx="43">
                  <c:v>481.36099999999999</c:v>
                </c:pt>
                <c:pt idx="44">
                  <c:v>1152.2249999999999</c:v>
                </c:pt>
                <c:pt idx="45">
                  <c:v>670.60899999999901</c:v>
                </c:pt>
                <c:pt idx="46">
                  <c:v>649.39200000000096</c:v>
                </c:pt>
                <c:pt idx="47">
                  <c:v>493.09199999999998</c:v>
                </c:pt>
                <c:pt idx="48">
                  <c:v>508.34</c:v>
                </c:pt>
                <c:pt idx="49">
                  <c:v>593.10800000000097</c:v>
                </c:pt>
                <c:pt idx="50">
                  <c:v>654.26000000000101</c:v>
                </c:pt>
                <c:pt idx="51">
                  <c:v>848.02</c:v>
                </c:pt>
                <c:pt idx="52">
                  <c:v>843.50700000000097</c:v>
                </c:pt>
                <c:pt idx="53">
                  <c:v>530.32299999999998</c:v>
                </c:pt>
                <c:pt idx="54">
                  <c:v>621.81199999999899</c:v>
                </c:pt>
                <c:pt idx="55">
                  <c:v>657.11599999999999</c:v>
                </c:pt>
                <c:pt idx="56">
                  <c:v>734.08999999999901</c:v>
                </c:pt>
                <c:pt idx="57">
                  <c:v>655.96600000000001</c:v>
                </c:pt>
                <c:pt idx="58">
                  <c:v>442.78699999999998</c:v>
                </c:pt>
                <c:pt idx="59">
                  <c:v>836.39399999999898</c:v>
                </c:pt>
                <c:pt idx="60">
                  <c:v>457.66699999999997</c:v>
                </c:pt>
                <c:pt idx="61">
                  <c:v>694.255</c:v>
                </c:pt>
                <c:pt idx="62">
                  <c:v>520.48299999999995</c:v>
                </c:pt>
                <c:pt idx="63">
                  <c:v>572.93900000000099</c:v>
                </c:pt>
                <c:pt idx="64">
                  <c:v>515.26099999999997</c:v>
                </c:pt>
                <c:pt idx="65">
                  <c:v>668.36600000000101</c:v>
                </c:pt>
                <c:pt idx="66">
                  <c:v>996.78399999999999</c:v>
                </c:pt>
                <c:pt idx="67">
                  <c:v>582.71299999999997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7B-3744-B68C-39DCFD7CA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9232848"/>
        <c:axId val="-139229456"/>
      </c:scatterChart>
      <c:valAx>
        <c:axId val="-139232848"/>
        <c:scaling>
          <c:orientation val="minMax"/>
          <c:max val="2200"/>
          <c:min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Precipitation (mm/yr)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229456"/>
        <c:crosses val="autoZero"/>
        <c:crossBetween val="midCat"/>
      </c:valAx>
      <c:valAx>
        <c:axId val="-1392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Streamflow (mm/yr)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23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 4 Estimated Streamflow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'Stream Flow Data'!$A$13:$A$137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'Stream Flow Data'!$F$13:$F$137</c:f>
              <c:numCache>
                <c:formatCode>0.00</c:formatCode>
                <c:ptCount val="125"/>
                <c:pt idx="0">
                  <c:v>453.73803539200009</c:v>
                </c:pt>
                <c:pt idx="1">
                  <c:v>582.08669958399992</c:v>
                </c:pt>
                <c:pt idx="2">
                  <c:v>578.94818655999984</c:v>
                </c:pt>
                <c:pt idx="3">
                  <c:v>555.65711622399999</c:v>
                </c:pt>
                <c:pt idx="4">
                  <c:v>400.8788686719999</c:v>
                </c:pt>
                <c:pt idx="5">
                  <c:v>607.69035846399993</c:v>
                </c:pt>
                <c:pt idx="6">
                  <c:v>629.82513452800004</c:v>
                </c:pt>
                <c:pt idx="7">
                  <c:v>808.72037689600006</c:v>
                </c:pt>
                <c:pt idx="8">
                  <c:v>566.55931936000002</c:v>
                </c:pt>
                <c:pt idx="9">
                  <c:v>629.16439494399992</c:v>
                </c:pt>
                <c:pt idx="10">
                  <c:v>531.20975161599995</c:v>
                </c:pt>
                <c:pt idx="11">
                  <c:v>741.82049401599988</c:v>
                </c:pt>
                <c:pt idx="12">
                  <c:v>651.133986112</c:v>
                </c:pt>
                <c:pt idx="13">
                  <c:v>738.35161119999998</c:v>
                </c:pt>
                <c:pt idx="14">
                  <c:v>549.71045996800012</c:v>
                </c:pt>
                <c:pt idx="15">
                  <c:v>589.18965011199998</c:v>
                </c:pt>
                <c:pt idx="16">
                  <c:v>582.74743916800003</c:v>
                </c:pt>
                <c:pt idx="17">
                  <c:v>503.95424377599994</c:v>
                </c:pt>
                <c:pt idx="18">
                  <c:v>584.06891833600002</c:v>
                </c:pt>
                <c:pt idx="19">
                  <c:v>500.98091564800001</c:v>
                </c:pt>
                <c:pt idx="20">
                  <c:v>616.7755277440001</c:v>
                </c:pt>
                <c:pt idx="21">
                  <c:v>603.06518137600006</c:v>
                </c:pt>
                <c:pt idx="22">
                  <c:v>484.95798073599991</c:v>
                </c:pt>
                <c:pt idx="23">
                  <c:v>555.16156153600014</c:v>
                </c:pt>
                <c:pt idx="24">
                  <c:v>655.59397830400007</c:v>
                </c:pt>
                <c:pt idx="25">
                  <c:v>560.11710841600006</c:v>
                </c:pt>
                <c:pt idx="26">
                  <c:v>771.05822060799983</c:v>
                </c:pt>
                <c:pt idx="27">
                  <c:v>754.04417632000013</c:v>
                </c:pt>
                <c:pt idx="28">
                  <c:v>632.302907968</c:v>
                </c:pt>
                <c:pt idx="29">
                  <c:v>686.64873875199987</c:v>
                </c:pt>
                <c:pt idx="30">
                  <c:v>264.10577478400006</c:v>
                </c:pt>
                <c:pt idx="31">
                  <c:v>547.06750163200013</c:v>
                </c:pt>
                <c:pt idx="32">
                  <c:v>566.22894956799996</c:v>
                </c:pt>
                <c:pt idx="33">
                  <c:v>684.00578041600011</c:v>
                </c:pt>
                <c:pt idx="34">
                  <c:v>485.28835052799997</c:v>
                </c:pt>
                <c:pt idx="35">
                  <c:v>735.54346796799996</c:v>
                </c:pt>
                <c:pt idx="36">
                  <c:v>612.97627513599991</c:v>
                </c:pt>
                <c:pt idx="37">
                  <c:v>712.74795231999997</c:v>
                </c:pt>
                <c:pt idx="38">
                  <c:v>519.48162400000001</c:v>
                </c:pt>
                <c:pt idx="39">
                  <c:v>595.79704595199996</c:v>
                </c:pt>
                <c:pt idx="40">
                  <c:v>610.49850169599995</c:v>
                </c:pt>
                <c:pt idx="41">
                  <c:v>468.27430624000004</c:v>
                </c:pt>
                <c:pt idx="42">
                  <c:v>708.78351481599998</c:v>
                </c:pt>
                <c:pt idx="43">
                  <c:v>519.31643910399998</c:v>
                </c:pt>
                <c:pt idx="44">
                  <c:v>679.87615801600009</c:v>
                </c:pt>
                <c:pt idx="45">
                  <c:v>687.30947833599998</c:v>
                </c:pt>
                <c:pt idx="46">
                  <c:v>456.05062393600002</c:v>
                </c:pt>
                <c:pt idx="47">
                  <c:v>486.94019948800013</c:v>
                </c:pt>
                <c:pt idx="48">
                  <c:v>769.90192633599986</c:v>
                </c:pt>
                <c:pt idx="49">
                  <c:v>655.7591632000001</c:v>
                </c:pt>
                <c:pt idx="50">
                  <c:v>716.71238982399996</c:v>
                </c:pt>
                <c:pt idx="51">
                  <c:v>640.89252256000009</c:v>
                </c:pt>
                <c:pt idx="52">
                  <c:v>458.54154400000044</c:v>
                </c:pt>
                <c:pt idx="53">
                  <c:v>615.07614400000011</c:v>
                </c:pt>
                <c:pt idx="54">
                  <c:v>759.6205359999999</c:v>
                </c:pt>
                <c:pt idx="55">
                  <c:v>576.79268800000068</c:v>
                </c:pt>
                <c:pt idx="56">
                  <c:v>883.85917600000107</c:v>
                </c:pt>
                <c:pt idx="57">
                  <c:v>613.3567359999995</c:v>
                </c:pt>
                <c:pt idx="58">
                  <c:v>750.10292800000047</c:v>
                </c:pt>
                <c:pt idx="59">
                  <c:v>656.24303200000054</c:v>
                </c:pt>
                <c:pt idx="60">
                  <c:v>613.54693599999996</c:v>
                </c:pt>
                <c:pt idx="61">
                  <c:v>667.2137680000003</c:v>
                </c:pt>
                <c:pt idx="62">
                  <c:v>702.19535199999996</c:v>
                </c:pt>
                <c:pt idx="63">
                  <c:v>655.08661600000073</c:v>
                </c:pt>
                <c:pt idx="64">
                  <c:v>543.73592799999938</c:v>
                </c:pt>
                <c:pt idx="65">
                  <c:v>427.64545600000048</c:v>
                </c:pt>
                <c:pt idx="66">
                  <c:v>509.53035999999935</c:v>
                </c:pt>
                <c:pt idx="67">
                  <c:v>654.28016800000023</c:v>
                </c:pt>
                <c:pt idx="68">
                  <c:v>484.64459200000096</c:v>
                </c:pt>
                <c:pt idx="69">
                  <c:v>539.11787200000072</c:v>
                </c:pt>
                <c:pt idx="70">
                  <c:v>576.41989600000034</c:v>
                </c:pt>
                <c:pt idx="71">
                  <c:v>522.33462399999985</c:v>
                </c:pt>
                <c:pt idx="72">
                  <c:v>953.97450400000071</c:v>
                </c:pt>
                <c:pt idx="73">
                  <c:v>725.43779200000063</c:v>
                </c:pt>
                <c:pt idx="74">
                  <c:v>714.18555999999944</c:v>
                </c:pt>
                <c:pt idx="75">
                  <c:v>668.0354319999999</c:v>
                </c:pt>
                <c:pt idx="76">
                  <c:v>508.60218400000036</c:v>
                </c:pt>
                <c:pt idx="77">
                  <c:v>559.82684800000015</c:v>
                </c:pt>
                <c:pt idx="78">
                  <c:v>626.85332799999946</c:v>
                </c:pt>
                <c:pt idx="79">
                  <c:v>700.26292000000035</c:v>
                </c:pt>
                <c:pt idx="80">
                  <c:v>630.47473599999967</c:v>
                </c:pt>
                <c:pt idx="81">
                  <c:v>700.11836800000106</c:v>
                </c:pt>
                <c:pt idx="82">
                  <c:v>705.30702400000018</c:v>
                </c:pt>
                <c:pt idx="83">
                  <c:v>621.49729600000046</c:v>
                </c:pt>
                <c:pt idx="84">
                  <c:v>759.04232799999977</c:v>
                </c:pt>
                <c:pt idx="85">
                  <c:v>773.96161600000028</c:v>
                </c:pt>
                <c:pt idx="86">
                  <c:v>671.12427999999932</c:v>
                </c:pt>
                <c:pt idx="87">
                  <c:v>418.35608799999983</c:v>
                </c:pt>
                <c:pt idx="88">
                  <c:v>479.79829600000011</c:v>
                </c:pt>
                <c:pt idx="89">
                  <c:v>837.1232320000006</c:v>
                </c:pt>
                <c:pt idx="90">
                  <c:v>686.40875200000028</c:v>
                </c:pt>
                <c:pt idx="91">
                  <c:v>501.81584800000047</c:v>
                </c:pt>
                <c:pt idx="92">
                  <c:v>468.38629600000087</c:v>
                </c:pt>
                <c:pt idx="93">
                  <c:v>595.5464079999997</c:v>
                </c:pt>
                <c:pt idx="94">
                  <c:v>837.73187200000007</c:v>
                </c:pt>
                <c:pt idx="95">
                  <c:v>511.82036799999986</c:v>
                </c:pt>
                <c:pt idx="96">
                  <c:v>1063.3851519999996</c:v>
                </c:pt>
                <c:pt idx="97">
                  <c:v>660.08507200000031</c:v>
                </c:pt>
                <c:pt idx="98">
                  <c:v>615.26634399999966</c:v>
                </c:pt>
                <c:pt idx="99">
                  <c:v>453.30724000000038</c:v>
                </c:pt>
                <c:pt idx="100">
                  <c:v>483.8229280000001</c:v>
                </c:pt>
                <c:pt idx="101">
                  <c:v>543.39356800000087</c:v>
                </c:pt>
                <c:pt idx="102">
                  <c:v>627.47718400000008</c:v>
                </c:pt>
                <c:pt idx="103">
                  <c:v>719.59484800000087</c:v>
                </c:pt>
                <c:pt idx="104">
                  <c:v>778.58727999999837</c:v>
                </c:pt>
                <c:pt idx="105">
                  <c:v>483.86096800000001</c:v>
                </c:pt>
                <c:pt idx="106">
                  <c:v>599.43409600000086</c:v>
                </c:pt>
                <c:pt idx="107">
                  <c:v>680.51255200000014</c:v>
                </c:pt>
                <c:pt idx="108">
                  <c:v>693.6743919999999</c:v>
                </c:pt>
                <c:pt idx="109">
                  <c:v>635.68621600000006</c:v>
                </c:pt>
                <c:pt idx="110">
                  <c:v>410.59592800000013</c:v>
                </c:pt>
                <c:pt idx="111">
                  <c:v>881.5615600000001</c:v>
                </c:pt>
                <c:pt idx="112">
                  <c:v>546.66500799999994</c:v>
                </c:pt>
                <c:pt idx="113">
                  <c:v>708.18284799999992</c:v>
                </c:pt>
                <c:pt idx="114">
                  <c:v>549.33541600000012</c:v>
                </c:pt>
                <c:pt idx="115">
                  <c:v>614.48271999999997</c:v>
                </c:pt>
                <c:pt idx="116">
                  <c:v>611.75905599999987</c:v>
                </c:pt>
                <c:pt idx="117">
                  <c:v>756.6838479999999</c:v>
                </c:pt>
                <c:pt idx="118">
                  <c:v>1103.7455919999998</c:v>
                </c:pt>
                <c:pt idx="119">
                  <c:v>684.05027199999995</c:v>
                </c:pt>
                <c:pt idx="120">
                  <c:v>667.57895200000007</c:v>
                </c:pt>
                <c:pt idx="121">
                  <c:v>468.35586399999994</c:v>
                </c:pt>
                <c:pt idx="122">
                  <c:v>657.41101215999993</c:v>
                </c:pt>
                <c:pt idx="123">
                  <c:v>512.04830367999989</c:v>
                </c:pt>
                <c:pt idx="124">
                  <c:v>579.60892614399995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F-1A4A-B45F-16E5C9801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Streamflow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 4 Estimated Preceipitation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'Stream Flow Data'!$A$13:$A$137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'Precipitation Data '!$G$11:$G$135</c:f>
              <c:numCache>
                <c:formatCode>0.00</c:formatCode>
                <c:ptCount val="125"/>
                <c:pt idx="0">
                  <c:v>1212.1162400000001</c:v>
                </c:pt>
                <c:pt idx="1">
                  <c:v>1380.8184799999999</c:v>
                </c:pt>
                <c:pt idx="2">
                  <c:v>1376.6931999999999</c:v>
                </c:pt>
                <c:pt idx="3">
                  <c:v>1346.0792799999999</c:v>
                </c:pt>
                <c:pt idx="4">
                  <c:v>1142.6378399999999</c:v>
                </c:pt>
                <c:pt idx="5">
                  <c:v>1414.47208</c:v>
                </c:pt>
                <c:pt idx="6">
                  <c:v>1443.5661600000001</c:v>
                </c:pt>
                <c:pt idx="7">
                  <c:v>1678.70712</c:v>
                </c:pt>
                <c:pt idx="8">
                  <c:v>1360.4092000000001</c:v>
                </c:pt>
                <c:pt idx="9">
                  <c:v>1442.69768</c:v>
                </c:pt>
                <c:pt idx="10">
                  <c:v>1313.94552</c:v>
                </c:pt>
                <c:pt idx="11">
                  <c:v>1590.77352</c:v>
                </c:pt>
                <c:pt idx="12">
                  <c:v>1471.57464</c:v>
                </c:pt>
                <c:pt idx="13">
                  <c:v>1586.2139999999999</c:v>
                </c:pt>
                <c:pt idx="14">
                  <c:v>1338.26296</c:v>
                </c:pt>
                <c:pt idx="15">
                  <c:v>1390.15464</c:v>
                </c:pt>
                <c:pt idx="16">
                  <c:v>1381.68696</c:v>
                </c:pt>
                <c:pt idx="17">
                  <c:v>1278.1207199999999</c:v>
                </c:pt>
                <c:pt idx="18">
                  <c:v>1383.42392</c:v>
                </c:pt>
                <c:pt idx="19">
                  <c:v>1274.2125599999999</c:v>
                </c:pt>
                <c:pt idx="20">
                  <c:v>1426.4136800000001</c:v>
                </c:pt>
                <c:pt idx="21">
                  <c:v>1408.3927200000001</c:v>
                </c:pt>
                <c:pt idx="22">
                  <c:v>1253.1519199999998</c:v>
                </c:pt>
                <c:pt idx="23">
                  <c:v>1345.4279200000001</c:v>
                </c:pt>
                <c:pt idx="24">
                  <c:v>1477.43688</c:v>
                </c:pt>
                <c:pt idx="25">
                  <c:v>1351.9415200000001</c:v>
                </c:pt>
                <c:pt idx="26">
                  <c:v>1629.2037599999999</c:v>
                </c:pt>
                <c:pt idx="27">
                  <c:v>1606.8404</c:v>
                </c:pt>
                <c:pt idx="28">
                  <c:v>1446.82296</c:v>
                </c:pt>
                <c:pt idx="29">
                  <c:v>1518.2554399999999</c:v>
                </c:pt>
                <c:pt idx="30">
                  <c:v>962.86248000000001</c:v>
                </c:pt>
                <c:pt idx="31">
                  <c:v>1334.7890400000001</c:v>
                </c:pt>
                <c:pt idx="32">
                  <c:v>1359.97496</c:v>
                </c:pt>
                <c:pt idx="33">
                  <c:v>1514.78152</c:v>
                </c:pt>
                <c:pt idx="34">
                  <c:v>1253.5861599999998</c:v>
                </c:pt>
                <c:pt idx="35">
                  <c:v>1582.52296</c:v>
                </c:pt>
                <c:pt idx="36">
                  <c:v>1421.4199199999998</c:v>
                </c:pt>
                <c:pt idx="37">
                  <c:v>1552.5604000000001</c:v>
                </c:pt>
                <c:pt idx="38">
                  <c:v>1298.53</c:v>
                </c:pt>
                <c:pt idx="39">
                  <c:v>1398.83944</c:v>
                </c:pt>
                <c:pt idx="40">
                  <c:v>1418.1631199999999</c:v>
                </c:pt>
                <c:pt idx="41">
                  <c:v>1231.2228</c:v>
                </c:pt>
                <c:pt idx="42">
                  <c:v>1547.34952</c:v>
                </c:pt>
                <c:pt idx="43">
                  <c:v>1298.31288</c:v>
                </c:pt>
                <c:pt idx="44">
                  <c:v>1509.3535200000001</c:v>
                </c:pt>
                <c:pt idx="45">
                  <c:v>1519.12392</c:v>
                </c:pt>
                <c:pt idx="46">
                  <c:v>1215.1559199999999</c:v>
                </c:pt>
                <c:pt idx="47">
                  <c:v>1255.7573600000001</c:v>
                </c:pt>
                <c:pt idx="48">
                  <c:v>1627.6839199999999</c:v>
                </c:pt>
                <c:pt idx="49">
                  <c:v>1477.654</c:v>
                </c:pt>
                <c:pt idx="50">
                  <c:v>1557.7712799999999</c:v>
                </c:pt>
                <c:pt idx="51">
                  <c:v>1458.1132</c:v>
                </c:pt>
                <c:pt idx="52">
                  <c:v>1326.9727200000002</c:v>
                </c:pt>
                <c:pt idx="53">
                  <c:v>1283.11448</c:v>
                </c:pt>
                <c:pt idx="54">
                  <c:v>1538.0133599999999</c:v>
                </c:pt>
                <c:pt idx="55">
                  <c:v>1359.97496</c:v>
                </c:pt>
                <c:pt idx="56">
                  <c:v>1693.0370399999999</c:v>
                </c:pt>
                <c:pt idx="57">
                  <c:v>1357.1524000000002</c:v>
                </c:pt>
                <c:pt idx="58">
                  <c:v>1436.8354399999998</c:v>
                </c:pt>
                <c:pt idx="59">
                  <c:v>1331.74936</c:v>
                </c:pt>
                <c:pt idx="60">
                  <c:v>1374.5219999999999</c:v>
                </c:pt>
                <c:pt idx="61">
                  <c:v>1485.2532000000001</c:v>
                </c:pt>
                <c:pt idx="62">
                  <c:v>1442.2634399999999</c:v>
                </c:pt>
                <c:pt idx="63">
                  <c:v>1384.07528</c:v>
                </c:pt>
                <c:pt idx="64">
                  <c:v>1346.0792799999999</c:v>
                </c:pt>
                <c:pt idx="65">
                  <c:v>1199.5232799999999</c:v>
                </c:pt>
                <c:pt idx="66">
                  <c:v>1320.0248799999999</c:v>
                </c:pt>
                <c:pt idx="67">
                  <c:v>1483.0820000000001</c:v>
                </c:pt>
                <c:pt idx="68">
                  <c:v>1298.96424</c:v>
                </c:pt>
                <c:pt idx="69">
                  <c:v>1343.6909599999999</c:v>
                </c:pt>
                <c:pt idx="70">
                  <c:v>1414.6892</c:v>
                </c:pt>
                <c:pt idx="71">
                  <c:v>1406.8728800000001</c:v>
                </c:pt>
                <c:pt idx="72">
                  <c:v>1732.98712</c:v>
                </c:pt>
                <c:pt idx="73">
                  <c:v>1491.5496800000001</c:v>
                </c:pt>
                <c:pt idx="74">
                  <c:v>1485.0360800000001</c:v>
                </c:pt>
                <c:pt idx="75">
                  <c:v>1487.6415199999999</c:v>
                </c:pt>
                <c:pt idx="76">
                  <c:v>1319.8077599999999</c:v>
                </c:pt>
                <c:pt idx="77">
                  <c:v>1330.2295199999999</c:v>
                </c:pt>
                <c:pt idx="78">
                  <c:v>1554.08024</c:v>
                </c:pt>
                <c:pt idx="79">
                  <c:v>1574.05528</c:v>
                </c:pt>
                <c:pt idx="80">
                  <c:v>1485.0360800000001</c:v>
                </c:pt>
                <c:pt idx="81">
                  <c:v>1499.80024</c:v>
                </c:pt>
                <c:pt idx="82">
                  <c:v>1491.11544</c:v>
                </c:pt>
                <c:pt idx="83">
                  <c:v>1345.8621599999999</c:v>
                </c:pt>
                <c:pt idx="84">
                  <c:v>1503.92552</c:v>
                </c:pt>
                <c:pt idx="85">
                  <c:v>1623.3415199999999</c:v>
                </c:pt>
                <c:pt idx="86">
                  <c:v>1440.7436</c:v>
                </c:pt>
                <c:pt idx="87">
                  <c:v>1235.3480800000002</c:v>
                </c:pt>
                <c:pt idx="88">
                  <c:v>1247.7239199999999</c:v>
                </c:pt>
                <c:pt idx="89">
                  <c:v>1612.48552</c:v>
                </c:pt>
                <c:pt idx="90">
                  <c:v>1469.40344</c:v>
                </c:pt>
                <c:pt idx="91">
                  <c:v>1286.15416</c:v>
                </c:pt>
                <c:pt idx="92">
                  <c:v>1324.5844000000002</c:v>
                </c:pt>
                <c:pt idx="93">
                  <c:v>1382.9896799999999</c:v>
                </c:pt>
                <c:pt idx="94">
                  <c:v>1627.6839199999999</c:v>
                </c:pt>
                <c:pt idx="95">
                  <c:v>1358.02088</c:v>
                </c:pt>
                <c:pt idx="96">
                  <c:v>1934.9087200000001</c:v>
                </c:pt>
                <c:pt idx="97">
                  <c:v>1414.9063200000001</c:v>
                </c:pt>
                <c:pt idx="98">
                  <c:v>1427.7164</c:v>
                </c:pt>
                <c:pt idx="99">
                  <c:v>1263.3565600000002</c:v>
                </c:pt>
                <c:pt idx="100">
                  <c:v>1349.11896</c:v>
                </c:pt>
                <c:pt idx="101">
                  <c:v>1309.60312</c:v>
                </c:pt>
                <c:pt idx="102">
                  <c:v>1518.2554399999999</c:v>
                </c:pt>
                <c:pt idx="103">
                  <c:v>1739.93496</c:v>
                </c:pt>
                <c:pt idx="104">
                  <c:v>1625.94696</c:v>
                </c:pt>
                <c:pt idx="105">
                  <c:v>1331.31512</c:v>
                </c:pt>
                <c:pt idx="106">
                  <c:v>1366.05432</c:v>
                </c:pt>
                <c:pt idx="107">
                  <c:v>1475.91704</c:v>
                </c:pt>
                <c:pt idx="108">
                  <c:v>1518.9068</c:v>
                </c:pt>
                <c:pt idx="109">
                  <c:v>1372.3507999999999</c:v>
                </c:pt>
                <c:pt idx="110">
                  <c:v>1252.9348</c:v>
                </c:pt>
                <c:pt idx="111">
                  <c:v>1778.1480800000002</c:v>
                </c:pt>
                <c:pt idx="112">
                  <c:v>1405.1359199999999</c:v>
                </c:pt>
                <c:pt idx="113">
                  <c:v>1498.7146399999999</c:v>
                </c:pt>
                <c:pt idx="114">
                  <c:v>1406.6557599999999</c:v>
                </c:pt>
                <c:pt idx="115">
                  <c:v>1494.5893599999999</c:v>
                </c:pt>
                <c:pt idx="116">
                  <c:v>1495.24072</c:v>
                </c:pt>
                <c:pt idx="117">
                  <c:v>1706.2813599999999</c:v>
                </c:pt>
                <c:pt idx="118">
                  <c:v>2171.56952</c:v>
                </c:pt>
                <c:pt idx="119">
                  <c:v>1610.53144</c:v>
                </c:pt>
                <c:pt idx="120">
                  <c:v>1611.3999199999998</c:v>
                </c:pt>
                <c:pt idx="121">
                  <c:v>1309.82024</c:v>
                </c:pt>
                <c:pt idx="122">
                  <c:v>1479.8252</c:v>
                </c:pt>
                <c:pt idx="123">
                  <c:v>1288.7595999999999</c:v>
                </c:pt>
                <c:pt idx="124">
                  <c:v>1377.56168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4-2143-BE87-A37BAEC80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 4 Estimated Precipitation</a:t>
            </a:r>
            <a:r>
              <a:rPr lang="en-US" baseline="0"/>
              <a:t> &amp; </a:t>
            </a:r>
            <a:r>
              <a:rPr lang="en-US"/>
              <a:t>Streamflow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Stream Flow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50506152671442E-2"/>
                  <c:y val="0.142416037453657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Flow Data'!$A$13:$A$137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'Stream Flow Data'!$C$13:$C$137</c:f>
              <c:numCache>
                <c:formatCode>0.00</c:formatCode>
                <c:ptCount val="125"/>
                <c:pt idx="0">
                  <c:v>453.73803539200009</c:v>
                </c:pt>
                <c:pt idx="1">
                  <c:v>582.08669958399992</c:v>
                </c:pt>
                <c:pt idx="2">
                  <c:v>578.94818655999984</c:v>
                </c:pt>
                <c:pt idx="3">
                  <c:v>555.65711622399999</c:v>
                </c:pt>
                <c:pt idx="4">
                  <c:v>400.8788686719999</c:v>
                </c:pt>
                <c:pt idx="5">
                  <c:v>607.69035846399993</c:v>
                </c:pt>
                <c:pt idx="6">
                  <c:v>629.82513452800004</c:v>
                </c:pt>
                <c:pt idx="7">
                  <c:v>808.72037689600006</c:v>
                </c:pt>
                <c:pt idx="8">
                  <c:v>566.55931936000002</c:v>
                </c:pt>
                <c:pt idx="9">
                  <c:v>629.16439494399992</c:v>
                </c:pt>
                <c:pt idx="10">
                  <c:v>531.20975161599995</c:v>
                </c:pt>
                <c:pt idx="11">
                  <c:v>741.82049401599988</c:v>
                </c:pt>
                <c:pt idx="12">
                  <c:v>651.133986112</c:v>
                </c:pt>
                <c:pt idx="13">
                  <c:v>738.35161119999998</c:v>
                </c:pt>
                <c:pt idx="14">
                  <c:v>549.71045996800012</c:v>
                </c:pt>
                <c:pt idx="15">
                  <c:v>589.18965011199998</c:v>
                </c:pt>
                <c:pt idx="16">
                  <c:v>582.74743916800003</c:v>
                </c:pt>
                <c:pt idx="17">
                  <c:v>503.95424377599994</c:v>
                </c:pt>
                <c:pt idx="18">
                  <c:v>584.06891833600002</c:v>
                </c:pt>
                <c:pt idx="19">
                  <c:v>500.98091564800001</c:v>
                </c:pt>
                <c:pt idx="20">
                  <c:v>616.7755277440001</c:v>
                </c:pt>
                <c:pt idx="21">
                  <c:v>603.06518137600006</c:v>
                </c:pt>
                <c:pt idx="22">
                  <c:v>484.95798073599991</c:v>
                </c:pt>
                <c:pt idx="23">
                  <c:v>555.16156153600014</c:v>
                </c:pt>
                <c:pt idx="24">
                  <c:v>655.59397830400007</c:v>
                </c:pt>
                <c:pt idx="25">
                  <c:v>560.11710841600006</c:v>
                </c:pt>
                <c:pt idx="26">
                  <c:v>771.05822060799983</c:v>
                </c:pt>
                <c:pt idx="27">
                  <c:v>754.04417632000013</c:v>
                </c:pt>
                <c:pt idx="28">
                  <c:v>632.302907968</c:v>
                </c:pt>
                <c:pt idx="29">
                  <c:v>686.64873875199987</c:v>
                </c:pt>
                <c:pt idx="30">
                  <c:v>264.10577478400006</c:v>
                </c:pt>
                <c:pt idx="31">
                  <c:v>547.06750163200013</c:v>
                </c:pt>
                <c:pt idx="32">
                  <c:v>566.22894956799996</c:v>
                </c:pt>
                <c:pt idx="33">
                  <c:v>684.00578041600011</c:v>
                </c:pt>
                <c:pt idx="34">
                  <c:v>485.28835052799997</c:v>
                </c:pt>
                <c:pt idx="35">
                  <c:v>735.54346796799996</c:v>
                </c:pt>
                <c:pt idx="36">
                  <c:v>612.97627513599991</c:v>
                </c:pt>
                <c:pt idx="37">
                  <c:v>712.74795231999997</c:v>
                </c:pt>
                <c:pt idx="38">
                  <c:v>519.48162400000001</c:v>
                </c:pt>
                <c:pt idx="39">
                  <c:v>595.79704595199996</c:v>
                </c:pt>
                <c:pt idx="40">
                  <c:v>610.49850169599995</c:v>
                </c:pt>
                <c:pt idx="41">
                  <c:v>468.27430624000004</c:v>
                </c:pt>
                <c:pt idx="42">
                  <c:v>708.78351481599998</c:v>
                </c:pt>
                <c:pt idx="43">
                  <c:v>519.31643910399998</c:v>
                </c:pt>
                <c:pt idx="44">
                  <c:v>679.87615801600009</c:v>
                </c:pt>
                <c:pt idx="45">
                  <c:v>687.30947833599998</c:v>
                </c:pt>
                <c:pt idx="46">
                  <c:v>456.05062393600002</c:v>
                </c:pt>
                <c:pt idx="47">
                  <c:v>486.94019948800013</c:v>
                </c:pt>
                <c:pt idx="48">
                  <c:v>769.90192633599986</c:v>
                </c:pt>
                <c:pt idx="49">
                  <c:v>655.7591632000001</c:v>
                </c:pt>
                <c:pt idx="50">
                  <c:v>716.71238982399996</c:v>
                </c:pt>
                <c:pt idx="51">
                  <c:v>640.89252256000009</c:v>
                </c:pt>
                <c:pt idx="52">
                  <c:v>453.964</c:v>
                </c:pt>
                <c:pt idx="53">
                  <c:v>537.75699999999995</c:v>
                </c:pt>
                <c:pt idx="54">
                  <c:v>647.20299999999997</c:v>
                </c:pt>
                <c:pt idx="55">
                  <c:v>513.27499999999998</c:v>
                </c:pt>
                <c:pt idx="56">
                  <c:v>879.06400000000099</c:v>
                </c:pt>
                <c:pt idx="57">
                  <c:v>579.49599999999998</c:v>
                </c:pt>
                <c:pt idx="58">
                  <c:v>769.86500000000103</c:v>
                </c:pt>
                <c:pt idx="59">
                  <c:v>552.89300000000003</c:v>
                </c:pt>
                <c:pt idx="60">
                  <c:v>558.15499999999997</c:v>
                </c:pt>
                <c:pt idx="61">
                  <c:v>674.36700000000098</c:v>
                </c:pt>
                <c:pt idx="62">
                  <c:v>665.423</c:v>
                </c:pt>
                <c:pt idx="63">
                  <c:v>692.82100000000003</c:v>
                </c:pt>
                <c:pt idx="64">
                  <c:v>552.87099999999998</c:v>
                </c:pt>
                <c:pt idx="65">
                  <c:v>448.70400000000001</c:v>
                </c:pt>
                <c:pt idx="66">
                  <c:v>450.56900000000002</c:v>
                </c:pt>
                <c:pt idx="67">
                  <c:v>649.13699999999994</c:v>
                </c:pt>
                <c:pt idx="68">
                  <c:v>518.45399999999995</c:v>
                </c:pt>
                <c:pt idx="69">
                  <c:v>503.98399999999998</c:v>
                </c:pt>
                <c:pt idx="70">
                  <c:v>569.94000000000005</c:v>
                </c:pt>
                <c:pt idx="71">
                  <c:v>585.31900000000098</c:v>
                </c:pt>
                <c:pt idx="72">
                  <c:v>1018.33</c:v>
                </c:pt>
                <c:pt idx="73">
                  <c:v>701.84400000000005</c:v>
                </c:pt>
                <c:pt idx="74">
                  <c:v>713.62200000000098</c:v>
                </c:pt>
                <c:pt idx="75">
                  <c:v>648.02700000000095</c:v>
                </c:pt>
                <c:pt idx="76">
                  <c:v>511.21600000000097</c:v>
                </c:pt>
                <c:pt idx="77">
                  <c:v>573.81899999999905</c:v>
                </c:pt>
                <c:pt idx="78">
                  <c:v>686.76500000000101</c:v>
                </c:pt>
                <c:pt idx="79">
                  <c:v>777.84799999999905</c:v>
                </c:pt>
                <c:pt idx="80">
                  <c:v>660.55700000000104</c:v>
                </c:pt>
                <c:pt idx="81">
                  <c:v>722.21200000000101</c:v>
                </c:pt>
                <c:pt idx="82">
                  <c:v>733.21400000000006</c:v>
                </c:pt>
                <c:pt idx="83">
                  <c:v>602.91300000000103</c:v>
                </c:pt>
                <c:pt idx="84">
                  <c:v>800.28200000000004</c:v>
                </c:pt>
                <c:pt idx="85">
                  <c:v>788.76499999999999</c:v>
                </c:pt>
                <c:pt idx="86">
                  <c:v>689.20399999999995</c:v>
                </c:pt>
                <c:pt idx="87">
                  <c:v>407.88900000000098</c:v>
                </c:pt>
                <c:pt idx="88">
                  <c:v>493.93299999999999</c:v>
                </c:pt>
                <c:pt idx="89">
                  <c:v>862.27200000000005</c:v>
                </c:pt>
                <c:pt idx="90">
                  <c:v>684.12599999999998</c:v>
                </c:pt>
                <c:pt idx="91">
                  <c:v>512.90800000000002</c:v>
                </c:pt>
                <c:pt idx="92">
                  <c:v>492.988</c:v>
                </c:pt>
                <c:pt idx="93">
                  <c:v>587.048</c:v>
                </c:pt>
                <c:pt idx="94">
                  <c:v>913.05700000000002</c:v>
                </c:pt>
                <c:pt idx="95">
                  <c:v>481.36099999999999</c:v>
                </c:pt>
                <c:pt idx="96">
                  <c:v>1152.2249999999999</c:v>
                </c:pt>
                <c:pt idx="97">
                  <c:v>670.60899999999901</c:v>
                </c:pt>
                <c:pt idx="98">
                  <c:v>649.39200000000096</c:v>
                </c:pt>
                <c:pt idx="99">
                  <c:v>493.09199999999998</c:v>
                </c:pt>
                <c:pt idx="100">
                  <c:v>508.34</c:v>
                </c:pt>
                <c:pt idx="101">
                  <c:v>593.10800000000097</c:v>
                </c:pt>
                <c:pt idx="102">
                  <c:v>654.26000000000101</c:v>
                </c:pt>
                <c:pt idx="103">
                  <c:v>848.02</c:v>
                </c:pt>
                <c:pt idx="104">
                  <c:v>843.50700000000097</c:v>
                </c:pt>
                <c:pt idx="105">
                  <c:v>530.32299999999998</c:v>
                </c:pt>
                <c:pt idx="106">
                  <c:v>621.81199999999899</c:v>
                </c:pt>
                <c:pt idx="107">
                  <c:v>657.11599999999999</c:v>
                </c:pt>
                <c:pt idx="108">
                  <c:v>734.08999999999901</c:v>
                </c:pt>
                <c:pt idx="109">
                  <c:v>655.96600000000001</c:v>
                </c:pt>
                <c:pt idx="110">
                  <c:v>442.78699999999998</c:v>
                </c:pt>
                <c:pt idx="111">
                  <c:v>836.39399999999898</c:v>
                </c:pt>
                <c:pt idx="112">
                  <c:v>457.66699999999997</c:v>
                </c:pt>
                <c:pt idx="113">
                  <c:v>694.255</c:v>
                </c:pt>
                <c:pt idx="114">
                  <c:v>520.48299999999995</c:v>
                </c:pt>
                <c:pt idx="115">
                  <c:v>572.93900000000099</c:v>
                </c:pt>
                <c:pt idx="116">
                  <c:v>515.26099999999997</c:v>
                </c:pt>
                <c:pt idx="117">
                  <c:v>668.36600000000101</c:v>
                </c:pt>
                <c:pt idx="118">
                  <c:v>996.78399999999999</c:v>
                </c:pt>
                <c:pt idx="119">
                  <c:v>582.71299999999997</c:v>
                </c:pt>
                <c:pt idx="120">
                  <c:v>667.57895200000007</c:v>
                </c:pt>
                <c:pt idx="121">
                  <c:v>468.35586399999994</c:v>
                </c:pt>
                <c:pt idx="122">
                  <c:v>657.41101215999993</c:v>
                </c:pt>
                <c:pt idx="123">
                  <c:v>512.04830367999989</c:v>
                </c:pt>
                <c:pt idx="124">
                  <c:v>579.60892614399995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6E-6E42-9039-58E0A279A7DA}"/>
            </c:ext>
          </c:extLst>
        </c:ser>
        <c:ser>
          <c:idx val="1"/>
          <c:order val="1"/>
          <c:tx>
            <c:v>Precipitation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156473974168765"/>
                  <c:y val="-0.14470161419435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Flow Data'!$A$13:$A$137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'Precipitation Data '!$G$11:$G$135</c:f>
              <c:numCache>
                <c:formatCode>0.00</c:formatCode>
                <c:ptCount val="125"/>
                <c:pt idx="0">
                  <c:v>1212.1162400000001</c:v>
                </c:pt>
                <c:pt idx="1">
                  <c:v>1380.8184799999999</c:v>
                </c:pt>
                <c:pt idx="2">
                  <c:v>1376.6931999999999</c:v>
                </c:pt>
                <c:pt idx="3">
                  <c:v>1346.0792799999999</c:v>
                </c:pt>
                <c:pt idx="4">
                  <c:v>1142.6378399999999</c:v>
                </c:pt>
                <c:pt idx="5">
                  <c:v>1414.47208</c:v>
                </c:pt>
                <c:pt idx="6">
                  <c:v>1443.5661600000001</c:v>
                </c:pt>
                <c:pt idx="7">
                  <c:v>1678.70712</c:v>
                </c:pt>
                <c:pt idx="8">
                  <c:v>1360.4092000000001</c:v>
                </c:pt>
                <c:pt idx="9">
                  <c:v>1442.69768</c:v>
                </c:pt>
                <c:pt idx="10">
                  <c:v>1313.94552</c:v>
                </c:pt>
                <c:pt idx="11">
                  <c:v>1590.77352</c:v>
                </c:pt>
                <c:pt idx="12">
                  <c:v>1471.57464</c:v>
                </c:pt>
                <c:pt idx="13">
                  <c:v>1586.2139999999999</c:v>
                </c:pt>
                <c:pt idx="14">
                  <c:v>1338.26296</c:v>
                </c:pt>
                <c:pt idx="15">
                  <c:v>1390.15464</c:v>
                </c:pt>
                <c:pt idx="16">
                  <c:v>1381.68696</c:v>
                </c:pt>
                <c:pt idx="17">
                  <c:v>1278.1207199999999</c:v>
                </c:pt>
                <c:pt idx="18">
                  <c:v>1383.42392</c:v>
                </c:pt>
                <c:pt idx="19">
                  <c:v>1274.2125599999999</c:v>
                </c:pt>
                <c:pt idx="20">
                  <c:v>1426.4136800000001</c:v>
                </c:pt>
                <c:pt idx="21">
                  <c:v>1408.3927200000001</c:v>
                </c:pt>
                <c:pt idx="22">
                  <c:v>1253.1519199999998</c:v>
                </c:pt>
                <c:pt idx="23">
                  <c:v>1345.4279200000001</c:v>
                </c:pt>
                <c:pt idx="24">
                  <c:v>1477.43688</c:v>
                </c:pt>
                <c:pt idx="25">
                  <c:v>1351.9415200000001</c:v>
                </c:pt>
                <c:pt idx="26">
                  <c:v>1629.2037599999999</c:v>
                </c:pt>
                <c:pt idx="27">
                  <c:v>1606.8404</c:v>
                </c:pt>
                <c:pt idx="28">
                  <c:v>1446.82296</c:v>
                </c:pt>
                <c:pt idx="29">
                  <c:v>1518.2554399999999</c:v>
                </c:pt>
                <c:pt idx="30">
                  <c:v>962.86248000000001</c:v>
                </c:pt>
                <c:pt idx="31">
                  <c:v>1334.7890400000001</c:v>
                </c:pt>
                <c:pt idx="32">
                  <c:v>1359.97496</c:v>
                </c:pt>
                <c:pt idx="33">
                  <c:v>1514.78152</c:v>
                </c:pt>
                <c:pt idx="34">
                  <c:v>1253.5861599999998</c:v>
                </c:pt>
                <c:pt idx="35">
                  <c:v>1582.52296</c:v>
                </c:pt>
                <c:pt idx="36">
                  <c:v>1421.4199199999998</c:v>
                </c:pt>
                <c:pt idx="37">
                  <c:v>1552.5604000000001</c:v>
                </c:pt>
                <c:pt idx="38">
                  <c:v>1298.53</c:v>
                </c:pt>
                <c:pt idx="39">
                  <c:v>1398.83944</c:v>
                </c:pt>
                <c:pt idx="40">
                  <c:v>1418.1631199999999</c:v>
                </c:pt>
                <c:pt idx="41">
                  <c:v>1231.2228</c:v>
                </c:pt>
                <c:pt idx="42">
                  <c:v>1547.34952</c:v>
                </c:pt>
                <c:pt idx="43">
                  <c:v>1298.31288</c:v>
                </c:pt>
                <c:pt idx="44">
                  <c:v>1509.3535200000001</c:v>
                </c:pt>
                <c:pt idx="45">
                  <c:v>1519.12392</c:v>
                </c:pt>
                <c:pt idx="46">
                  <c:v>1215.1559199999999</c:v>
                </c:pt>
                <c:pt idx="47">
                  <c:v>1255.7573600000001</c:v>
                </c:pt>
                <c:pt idx="48">
                  <c:v>1627.6839199999999</c:v>
                </c:pt>
                <c:pt idx="49">
                  <c:v>1477.654</c:v>
                </c:pt>
                <c:pt idx="50">
                  <c:v>1557.7712799999999</c:v>
                </c:pt>
                <c:pt idx="51">
                  <c:v>1458.1132</c:v>
                </c:pt>
                <c:pt idx="52">
                  <c:v>1326.9727200000002</c:v>
                </c:pt>
                <c:pt idx="53">
                  <c:v>1283.11448</c:v>
                </c:pt>
                <c:pt idx="54">
                  <c:v>1538.0133599999999</c:v>
                </c:pt>
                <c:pt idx="55">
                  <c:v>1359.97496</c:v>
                </c:pt>
                <c:pt idx="56">
                  <c:v>1693.0370399999999</c:v>
                </c:pt>
                <c:pt idx="57">
                  <c:v>1357.1524000000002</c:v>
                </c:pt>
                <c:pt idx="58">
                  <c:v>1436.8354399999998</c:v>
                </c:pt>
                <c:pt idx="59">
                  <c:v>1331.74936</c:v>
                </c:pt>
                <c:pt idx="60">
                  <c:v>1374.5219999999999</c:v>
                </c:pt>
                <c:pt idx="61">
                  <c:v>1485.2532000000001</c:v>
                </c:pt>
                <c:pt idx="62">
                  <c:v>1442.2634399999999</c:v>
                </c:pt>
                <c:pt idx="63">
                  <c:v>1384.07528</c:v>
                </c:pt>
                <c:pt idx="64">
                  <c:v>1346.0792799999999</c:v>
                </c:pt>
                <c:pt idx="65">
                  <c:v>1199.5232799999999</c:v>
                </c:pt>
                <c:pt idx="66">
                  <c:v>1320.0248799999999</c:v>
                </c:pt>
                <c:pt idx="67">
                  <c:v>1483.0820000000001</c:v>
                </c:pt>
                <c:pt idx="68">
                  <c:v>1298.96424</c:v>
                </c:pt>
                <c:pt idx="69">
                  <c:v>1343.6909599999999</c:v>
                </c:pt>
                <c:pt idx="70">
                  <c:v>1414.6892</c:v>
                </c:pt>
                <c:pt idx="71">
                  <c:v>1406.8728800000001</c:v>
                </c:pt>
                <c:pt idx="72">
                  <c:v>1732.98712</c:v>
                </c:pt>
                <c:pt idx="73">
                  <c:v>1491.5496800000001</c:v>
                </c:pt>
                <c:pt idx="74">
                  <c:v>1485.0360800000001</c:v>
                </c:pt>
                <c:pt idx="75">
                  <c:v>1487.6415199999999</c:v>
                </c:pt>
                <c:pt idx="76">
                  <c:v>1319.8077599999999</c:v>
                </c:pt>
                <c:pt idx="77">
                  <c:v>1330.2295199999999</c:v>
                </c:pt>
                <c:pt idx="78">
                  <c:v>1554.08024</c:v>
                </c:pt>
                <c:pt idx="79">
                  <c:v>1574.05528</c:v>
                </c:pt>
                <c:pt idx="80">
                  <c:v>1485.0360800000001</c:v>
                </c:pt>
                <c:pt idx="81">
                  <c:v>1499.80024</c:v>
                </c:pt>
                <c:pt idx="82">
                  <c:v>1491.11544</c:v>
                </c:pt>
                <c:pt idx="83">
                  <c:v>1345.8621599999999</c:v>
                </c:pt>
                <c:pt idx="84">
                  <c:v>1503.92552</c:v>
                </c:pt>
                <c:pt idx="85">
                  <c:v>1623.3415199999999</c:v>
                </c:pt>
                <c:pt idx="86">
                  <c:v>1440.7436</c:v>
                </c:pt>
                <c:pt idx="87">
                  <c:v>1235.3480800000002</c:v>
                </c:pt>
                <c:pt idx="88">
                  <c:v>1247.7239199999999</c:v>
                </c:pt>
                <c:pt idx="89">
                  <c:v>1612.48552</c:v>
                </c:pt>
                <c:pt idx="90">
                  <c:v>1469.40344</c:v>
                </c:pt>
                <c:pt idx="91">
                  <c:v>1286.15416</c:v>
                </c:pt>
                <c:pt idx="92">
                  <c:v>1324.5844000000002</c:v>
                </c:pt>
                <c:pt idx="93">
                  <c:v>1382.9896799999999</c:v>
                </c:pt>
                <c:pt idx="94">
                  <c:v>1627.6839199999999</c:v>
                </c:pt>
                <c:pt idx="95">
                  <c:v>1358.02088</c:v>
                </c:pt>
                <c:pt idx="96">
                  <c:v>1934.9087200000001</c:v>
                </c:pt>
                <c:pt idx="97">
                  <c:v>1414.9063200000001</c:v>
                </c:pt>
                <c:pt idx="98">
                  <c:v>1427.7164</c:v>
                </c:pt>
                <c:pt idx="99">
                  <c:v>1263.3565600000002</c:v>
                </c:pt>
                <c:pt idx="100">
                  <c:v>1349.11896</c:v>
                </c:pt>
                <c:pt idx="101">
                  <c:v>1309.60312</c:v>
                </c:pt>
                <c:pt idx="102">
                  <c:v>1518.2554399999999</c:v>
                </c:pt>
                <c:pt idx="103">
                  <c:v>1739.93496</c:v>
                </c:pt>
                <c:pt idx="104">
                  <c:v>1625.94696</c:v>
                </c:pt>
                <c:pt idx="105">
                  <c:v>1331.31512</c:v>
                </c:pt>
                <c:pt idx="106">
                  <c:v>1366.05432</c:v>
                </c:pt>
                <c:pt idx="107">
                  <c:v>1475.91704</c:v>
                </c:pt>
                <c:pt idx="108">
                  <c:v>1518.9068</c:v>
                </c:pt>
                <c:pt idx="109">
                  <c:v>1372.3507999999999</c:v>
                </c:pt>
                <c:pt idx="110">
                  <c:v>1252.9348</c:v>
                </c:pt>
                <c:pt idx="111">
                  <c:v>1778.1480800000002</c:v>
                </c:pt>
                <c:pt idx="112">
                  <c:v>1405.1359199999999</c:v>
                </c:pt>
                <c:pt idx="113">
                  <c:v>1498.7146399999999</c:v>
                </c:pt>
                <c:pt idx="114">
                  <c:v>1406.6557599999999</c:v>
                </c:pt>
                <c:pt idx="115">
                  <c:v>1494.5893599999999</c:v>
                </c:pt>
                <c:pt idx="116">
                  <c:v>1495.24072</c:v>
                </c:pt>
                <c:pt idx="117">
                  <c:v>1706.2813599999999</c:v>
                </c:pt>
                <c:pt idx="118">
                  <c:v>2171.56952</c:v>
                </c:pt>
                <c:pt idx="119">
                  <c:v>1610.53144</c:v>
                </c:pt>
                <c:pt idx="120">
                  <c:v>1611.3999199999998</c:v>
                </c:pt>
                <c:pt idx="121">
                  <c:v>1309.82024</c:v>
                </c:pt>
                <c:pt idx="122">
                  <c:v>1479.8252</c:v>
                </c:pt>
                <c:pt idx="123">
                  <c:v>1288.7595999999999</c:v>
                </c:pt>
                <c:pt idx="124">
                  <c:v>1377.56168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6E-6E42-9039-58E0A279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Precipitation &amp; Streamflow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'Stream NO3 Concetration'!$A$7:$A$59</c:f>
              <c:numCache>
                <c:formatCode>General</c:formatCode>
                <c:ptCount val="5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</c:numCache>
            </c:numRef>
          </c:xVal>
          <c:yVal>
            <c:numRef>
              <c:f>'Stream NO3 Concetration'!$B$7:$B$59</c:f>
              <c:numCache>
                <c:formatCode>0.00</c:formatCode>
                <c:ptCount val="53"/>
                <c:pt idx="0">
                  <c:v>2.5536363636363637</c:v>
                </c:pt>
                <c:pt idx="1">
                  <c:v>9.6718181818181819</c:v>
                </c:pt>
                <c:pt idx="2">
                  <c:v>10.698333333333336</c:v>
                </c:pt>
                <c:pt idx="3">
                  <c:v>14.514166666666668</c:v>
                </c:pt>
                <c:pt idx="4">
                  <c:v>12.903333333333334</c:v>
                </c:pt>
                <c:pt idx="5">
                  <c:v>20.581666666666667</c:v>
                </c:pt>
                <c:pt idx="6">
                  <c:v>19.531666666666666</c:v>
                </c:pt>
                <c:pt idx="7">
                  <c:v>20.066666666666666</c:v>
                </c:pt>
                <c:pt idx="8">
                  <c:v>17.694999999999997</c:v>
                </c:pt>
                <c:pt idx="9">
                  <c:v>16.686666666666664</c:v>
                </c:pt>
                <c:pt idx="10">
                  <c:v>29.231000000000002</c:v>
                </c:pt>
                <c:pt idx="11">
                  <c:v>54.851999999999997</c:v>
                </c:pt>
                <c:pt idx="12">
                  <c:v>52.216666666666669</c:v>
                </c:pt>
                <c:pt idx="13">
                  <c:v>51.937500000000007</c:v>
                </c:pt>
                <c:pt idx="14">
                  <c:v>56.726666666666667</c:v>
                </c:pt>
                <c:pt idx="15">
                  <c:v>54.714999999999996</c:v>
                </c:pt>
                <c:pt idx="16">
                  <c:v>53.071666666666665</c:v>
                </c:pt>
                <c:pt idx="17">
                  <c:v>52.278333333333343</c:v>
                </c:pt>
                <c:pt idx="18">
                  <c:v>48.49727272727273</c:v>
                </c:pt>
                <c:pt idx="19">
                  <c:v>48.400833333333331</c:v>
                </c:pt>
                <c:pt idx="20">
                  <c:v>69.542500000000004</c:v>
                </c:pt>
                <c:pt idx="21">
                  <c:v>62.464999999999996</c:v>
                </c:pt>
                <c:pt idx="22">
                  <c:v>55.810909090909085</c:v>
                </c:pt>
                <c:pt idx="23">
                  <c:v>54.249166666666667</c:v>
                </c:pt>
                <c:pt idx="24">
                  <c:v>46.536363636363632</c:v>
                </c:pt>
                <c:pt idx="25">
                  <c:v>54.392222222222223</c:v>
                </c:pt>
                <c:pt idx="26">
                  <c:v>49.275000000000006</c:v>
                </c:pt>
                <c:pt idx="27">
                  <c:v>51.8675</c:v>
                </c:pt>
                <c:pt idx="28">
                  <c:v>54.031666666666673</c:v>
                </c:pt>
                <c:pt idx="29">
                  <c:v>65.638888888888872</c:v>
                </c:pt>
                <c:pt idx="30">
                  <c:v>50.71</c:v>
                </c:pt>
                <c:pt idx="31">
                  <c:v>51.79</c:v>
                </c:pt>
                <c:pt idx="32">
                  <c:v>50.835000000000001</c:v>
                </c:pt>
                <c:pt idx="33">
                  <c:v>47.223333333333329</c:v>
                </c:pt>
                <c:pt idx="34">
                  <c:v>53.283636363636361</c:v>
                </c:pt>
                <c:pt idx="35">
                  <c:v>62.260000000000005</c:v>
                </c:pt>
                <c:pt idx="36">
                  <c:v>56.019166666666671</c:v>
                </c:pt>
                <c:pt idx="37">
                  <c:v>60.1875</c:v>
                </c:pt>
                <c:pt idx="38">
                  <c:v>48.454999999999998</c:v>
                </c:pt>
                <c:pt idx="39">
                  <c:v>37.218181818181819</c:v>
                </c:pt>
                <c:pt idx="40">
                  <c:v>33.919999999999995</c:v>
                </c:pt>
                <c:pt idx="41">
                  <c:v>33.479999999999997</c:v>
                </c:pt>
                <c:pt idx="42">
                  <c:v>40.244166666666665</c:v>
                </c:pt>
                <c:pt idx="43">
                  <c:v>34.67</c:v>
                </c:pt>
                <c:pt idx="44">
                  <c:v>34.423333333333332</c:v>
                </c:pt>
                <c:pt idx="45">
                  <c:v>30.829090909090908</c:v>
                </c:pt>
                <c:pt idx="46">
                  <c:v>35.846999999999994</c:v>
                </c:pt>
                <c:pt idx="47">
                  <c:v>38.71</c:v>
                </c:pt>
                <c:pt idx="48">
                  <c:v>36.383935414999996</c:v>
                </c:pt>
                <c:pt idx="49">
                  <c:v>43.20154354999999</c:v>
                </c:pt>
                <c:pt idx="50">
                  <c:v>39.482402404166656</c:v>
                </c:pt>
                <c:pt idx="51">
                  <c:v>40.428551911666666</c:v>
                </c:pt>
                <c:pt idx="52">
                  <c:v>44.861768157499995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2-0046-BAFD-0403CEE60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150000"/>
        <c:axId val="245229663"/>
      </c:scatterChart>
      <c:valAx>
        <c:axId val="149315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37983902012248472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229663"/>
        <c:crosses val="autoZero"/>
        <c:crossBetween val="midCat"/>
      </c:valAx>
      <c:valAx>
        <c:axId val="245229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Mean Stream Water</a:t>
                </a:r>
                <a:r>
                  <a:rPr lang="en-US" baseline="0"/>
                  <a:t> NO</a:t>
                </a:r>
                <a:r>
                  <a:rPr lang="en-US" baseline="-25000"/>
                  <a:t>3</a:t>
                </a:r>
                <a:r>
                  <a:rPr lang="en-US" baseline="0"/>
                  <a:t> (</a:t>
                </a:r>
                <a:r>
                  <a:rPr lang="en-US" sz="1000" b="0" i="0" u="none" strike="noStrike" baseline="0">
                    <a:effectLst/>
                  </a:rPr>
                  <a:t>µmol</a:t>
                </a:r>
                <a:r>
                  <a:rPr lang="en-US" baseline="0"/>
                  <a:t>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8697385978E-2"/>
              <c:y val="5.134259259259259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5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00291766337877"/>
          <c:y val="5.8490441248759913E-2"/>
          <c:w val="0.85666270101895048"/>
          <c:h val="0.7945929375173164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270288851810558"/>
                  <c:y val="3.2964981260818591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0" baseline="0"/>
                      <a:t>y = 24.137x + 62.1</a:t>
                    </a:r>
                    <a:br>
                      <a:rPr lang="en-US" b="0" baseline="0"/>
                    </a:br>
                    <a:r>
                      <a:rPr lang="en-US" b="0" baseline="0"/>
                      <a:t>R² = 0.86</a:t>
                    </a:r>
                    <a:endParaRPr lang="en-US" b="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'Wood 15N vs Stream NO3'!$E$19:$E$34</c:f>
              <c:numCache>
                <c:formatCode>General</c:formatCode>
                <c:ptCount val="16"/>
                <c:pt idx="0">
                  <c:v>-1.9166666666666667</c:v>
                </c:pt>
                <c:pt idx="1">
                  <c:v>-1.9400000000000002</c:v>
                </c:pt>
                <c:pt idx="2">
                  <c:v>-1.8633333333333333</c:v>
                </c:pt>
                <c:pt idx="3">
                  <c:v>-1.6333333333333335</c:v>
                </c:pt>
                <c:pt idx="4">
                  <c:v>-1.9466666666666665</c:v>
                </c:pt>
                <c:pt idx="5">
                  <c:v>-2.0166666666666671</c:v>
                </c:pt>
                <c:pt idx="6">
                  <c:v>-2.15</c:v>
                </c:pt>
                <c:pt idx="7">
                  <c:v>-1.8766666666666667</c:v>
                </c:pt>
                <c:pt idx="8">
                  <c:v>-2.3266666666666667</c:v>
                </c:pt>
                <c:pt idx="9">
                  <c:v>-1.5599999999999998</c:v>
                </c:pt>
                <c:pt idx="10">
                  <c:v>-1.3066666666666664</c:v>
                </c:pt>
                <c:pt idx="11">
                  <c:v>-0.40333333333333332</c:v>
                </c:pt>
                <c:pt idx="12">
                  <c:v>0.40500000000000003</c:v>
                </c:pt>
                <c:pt idx="13">
                  <c:v>-0.42999999999999994</c:v>
                </c:pt>
                <c:pt idx="14">
                  <c:v>-0.26</c:v>
                </c:pt>
                <c:pt idx="15">
                  <c:v>-0.64333333333333342</c:v>
                </c:pt>
              </c:numCache>
            </c:numRef>
          </c:xVal>
          <c:yVal>
            <c:numRef>
              <c:f>'Wood 15N vs Stream NO3'!$F$19:$F$34</c:f>
              <c:numCache>
                <c:formatCode>0.00000</c:formatCode>
                <c:ptCount val="16"/>
                <c:pt idx="0">
                  <c:v>2.5536363636363637</c:v>
                </c:pt>
                <c:pt idx="1">
                  <c:v>9.6718181818181819</c:v>
                </c:pt>
                <c:pt idx="2">
                  <c:v>10.698333333333336</c:v>
                </c:pt>
                <c:pt idx="3">
                  <c:v>14.514166666666668</c:v>
                </c:pt>
                <c:pt idx="4">
                  <c:v>12.903333333333334</c:v>
                </c:pt>
                <c:pt idx="5">
                  <c:v>20.581666666666663</c:v>
                </c:pt>
                <c:pt idx="6">
                  <c:v>19.531666666666666</c:v>
                </c:pt>
                <c:pt idx="7">
                  <c:v>20.06666666666667</c:v>
                </c:pt>
                <c:pt idx="8">
                  <c:v>17.695</c:v>
                </c:pt>
                <c:pt idx="9">
                  <c:v>16.686666666666667</c:v>
                </c:pt>
                <c:pt idx="10">
                  <c:v>29.230999999999998</c:v>
                </c:pt>
                <c:pt idx="11">
                  <c:v>54.714999999999996</c:v>
                </c:pt>
                <c:pt idx="12">
                  <c:v>69.542500000000004</c:v>
                </c:pt>
                <c:pt idx="13">
                  <c:v>54.392222222222223</c:v>
                </c:pt>
                <c:pt idx="14">
                  <c:v>50.71</c:v>
                </c:pt>
                <c:pt idx="15">
                  <c:v>62.259999999999991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B-3948-8A71-B63763844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3999"/>
        <c:axId val="1545870144"/>
      </c:scatterChart>
      <c:valAx>
        <c:axId val="2024963999"/>
        <c:scaling>
          <c:orientation val="minMax"/>
          <c:max val="1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Tree ring </a:t>
                </a: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sym typeface="Symbol" panose="05050102010706020507" pitchFamily="18" charset="2"/>
                  </a:rPr>
                  <a:t></a:t>
                </a:r>
                <a:r>
                  <a:rPr lang="en-US" sz="2000" b="0" i="0" u="none" strike="noStrike" kern="1200" baseline="30000">
                    <a:solidFill>
                      <a:sysClr val="windowText" lastClr="000000"/>
                    </a:solidFill>
                    <a:effectLst/>
                  </a:rPr>
                  <a:t>15</a:t>
                </a: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N (‰)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70144"/>
        <c:crosses val="autoZero"/>
        <c:crossBetween val="midCat"/>
        <c:majorUnit val="1"/>
      </c:valAx>
      <c:valAx>
        <c:axId val="1545870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Average Stream NO</a:t>
                </a:r>
                <a:r>
                  <a:rPr lang="en-US" sz="2000" b="0" i="0" u="none" strike="noStrike" kern="1200" baseline="-25000">
                    <a:solidFill>
                      <a:sysClr val="windowText" lastClr="000000"/>
                    </a:solidFill>
                    <a:effectLst/>
                  </a:rPr>
                  <a:t>3</a:t>
                </a: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/L)</a:t>
                </a:r>
              </a:p>
            </c:rich>
          </c:tx>
          <c:layout>
            <c:manualLayout>
              <c:xMode val="edge"/>
              <c:yMode val="edge"/>
              <c:x val="1.4142449913823688E-2"/>
              <c:y val="0.17556661124950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63999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0" i="0" u="none" strike="noStrike" kern="1200" baseline="0">
                <a:solidFill>
                  <a:sysClr val="windowText" lastClr="000000"/>
                </a:solidFill>
              </a:rPr>
              <a:t>Tree-ring </a:t>
            </a:r>
            <a:r>
              <a:rPr lang="en-US" sz="3200" b="0" i="0" u="none" strike="noStrike" kern="1200" baseline="0">
                <a:solidFill>
                  <a:sysClr val="windowText" lastClr="000000"/>
                </a:solidFill>
                <a:sym typeface="Symbol" panose="05050102010706020507" pitchFamily="18" charset="2"/>
              </a:rPr>
              <a:t></a:t>
            </a:r>
            <a:r>
              <a:rPr lang="en-US" sz="3200" b="0" i="0" u="none" strike="noStrike" kern="1200" baseline="30000">
                <a:solidFill>
                  <a:sysClr val="windowText" lastClr="000000"/>
                </a:solidFill>
              </a:rPr>
              <a:t>15</a:t>
            </a:r>
            <a:r>
              <a:rPr lang="en-US" sz="3200" b="0" i="0" u="none" strike="noStrike" kern="1200" baseline="0">
                <a:solidFill>
                  <a:sysClr val="windowText" lastClr="000000"/>
                </a:solidFill>
              </a:rPr>
              <a:t>N </a:t>
            </a:r>
            <a:r>
              <a:rPr lang="en-US" sz="3200" b="0" i="0" u="none" strike="noStrike" kern="1200" baseline="0">
                <a:solidFill>
                  <a:sysClr val="windowText" lastClr="000000"/>
                </a:solidFill>
                <a:effectLst/>
              </a:rPr>
              <a:t>for tulip poplar </a:t>
            </a:r>
            <a:r>
              <a:rPr lang="en-US" sz="3200" b="0" i="0" u="none" strike="noStrike" kern="1200" baseline="0">
                <a:solidFill>
                  <a:sysClr val="windowText" lastClr="000000"/>
                </a:solidFill>
              </a:rPr>
              <a:t>and stream NO</a:t>
            </a:r>
            <a:r>
              <a:rPr lang="en-US" sz="3200" b="0" i="0" u="none" strike="noStrike" kern="1200" baseline="-25000">
                <a:solidFill>
                  <a:sysClr val="windowText" lastClr="000000"/>
                </a:solidFill>
              </a:rPr>
              <a:t>3</a:t>
            </a:r>
            <a:r>
              <a:rPr lang="en-US" sz="3200" b="0" i="0" u="none" strike="noStrike" kern="1200" baseline="0">
                <a:solidFill>
                  <a:sysClr val="windowText" lastClr="000000"/>
                </a:solidFill>
              </a:rPr>
              <a:t> </a:t>
            </a:r>
          </a:p>
          <a:p>
            <a:pPr>
              <a:defRPr sz="3200"/>
            </a:pPr>
            <a:r>
              <a:rPr lang="en-US" sz="3200" b="0" i="0" u="none" strike="noStrike" kern="1200" baseline="0">
                <a:solidFill>
                  <a:sysClr val="windowText" lastClr="000000"/>
                </a:solidFill>
              </a:rPr>
              <a:t>in WS 4 of the Fernow Experimental Forest</a:t>
            </a: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9907475819867"/>
          <c:y val="0.17074629207356926"/>
          <c:w val="0.76973015581868864"/>
          <c:h val="0.68484033483323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'Wood 15N vs Stream NO3'!$AO$67</c:f>
              <c:strCache>
                <c:ptCount val="1"/>
                <c:pt idx="0">
                  <c:v>Actual stream NO₃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01600">
                <a:solidFill>
                  <a:schemeClr val="accent1"/>
                </a:solidFill>
              </a:ln>
              <a:effectLst/>
            </c:spPr>
          </c:marker>
          <c:xVal>
            <c:numRef>
              <c:f>'Wood 15N vs Stream NO3'!$C$19:$C$34</c:f>
              <c:numCache>
                <c:formatCode>General</c:formatCode>
                <c:ptCount val="1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1985</c:v>
                </c:pt>
                <c:pt idx="12">
                  <c:v>1990</c:v>
                </c:pt>
                <c:pt idx="13">
                  <c:v>1995</c:v>
                </c:pt>
                <c:pt idx="14">
                  <c:v>2000</c:v>
                </c:pt>
                <c:pt idx="15">
                  <c:v>2005</c:v>
                </c:pt>
              </c:numCache>
            </c:numRef>
          </c:xVal>
          <c:yVal>
            <c:numRef>
              <c:f>'Wood 15N vs Stream NO3'!$F$19:$F$34</c:f>
              <c:numCache>
                <c:formatCode>0.00000</c:formatCode>
                <c:ptCount val="16"/>
                <c:pt idx="0">
                  <c:v>2.5536363636363637</c:v>
                </c:pt>
                <c:pt idx="1">
                  <c:v>9.6718181818181819</c:v>
                </c:pt>
                <c:pt idx="2">
                  <c:v>10.698333333333336</c:v>
                </c:pt>
                <c:pt idx="3">
                  <c:v>14.514166666666668</c:v>
                </c:pt>
                <c:pt idx="4">
                  <c:v>12.903333333333334</c:v>
                </c:pt>
                <c:pt idx="5">
                  <c:v>20.581666666666663</c:v>
                </c:pt>
                <c:pt idx="6">
                  <c:v>19.531666666666666</c:v>
                </c:pt>
                <c:pt idx="7">
                  <c:v>20.06666666666667</c:v>
                </c:pt>
                <c:pt idx="8">
                  <c:v>17.695</c:v>
                </c:pt>
                <c:pt idx="9">
                  <c:v>16.686666666666667</c:v>
                </c:pt>
                <c:pt idx="10">
                  <c:v>29.230999999999998</c:v>
                </c:pt>
                <c:pt idx="11">
                  <c:v>54.714999999999996</c:v>
                </c:pt>
                <c:pt idx="12">
                  <c:v>69.542500000000004</c:v>
                </c:pt>
                <c:pt idx="13">
                  <c:v>54.392222222222223</c:v>
                </c:pt>
                <c:pt idx="14">
                  <c:v>50.71</c:v>
                </c:pt>
                <c:pt idx="15">
                  <c:v>62.259999999999991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81-764C-B93E-CEA306347BC5}"/>
            </c:ext>
          </c:extLst>
        </c:ser>
        <c:ser>
          <c:idx val="1"/>
          <c:order val="1"/>
          <c:tx>
            <c:strRef>
              <c:f>'Wood 15N vs Stream NO3'!$AO$68</c:f>
              <c:strCache>
                <c:ptCount val="1"/>
                <c:pt idx="0">
                  <c:v>Calculated stream NO₃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ash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'Wood 15N vs Stream NO3'!$C$9:$C$34</c:f>
              <c:numCache>
                <c:formatCode>General</c:formatCode>
                <c:ptCount val="26"/>
                <c:pt idx="0">
                  <c:v>1920</c:v>
                </c:pt>
                <c:pt idx="1">
                  <c:v>1925</c:v>
                </c:pt>
                <c:pt idx="2">
                  <c:v>1930</c:v>
                </c:pt>
                <c:pt idx="3">
                  <c:v>1935</c:v>
                </c:pt>
                <c:pt idx="4">
                  <c:v>1940</c:v>
                </c:pt>
                <c:pt idx="5">
                  <c:v>1945</c:v>
                </c:pt>
                <c:pt idx="6">
                  <c:v>1950</c:v>
                </c:pt>
                <c:pt idx="7">
                  <c:v>1955</c:v>
                </c:pt>
                <c:pt idx="8">
                  <c:v>1960</c:v>
                </c:pt>
                <c:pt idx="9">
                  <c:v>1965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1985</c:v>
                </c:pt>
                <c:pt idx="22">
                  <c:v>1990</c:v>
                </c:pt>
                <c:pt idx="23">
                  <c:v>1995</c:v>
                </c:pt>
                <c:pt idx="24">
                  <c:v>2000</c:v>
                </c:pt>
                <c:pt idx="25">
                  <c:v>2005</c:v>
                </c:pt>
              </c:numCache>
            </c:numRef>
          </c:xVal>
          <c:yVal>
            <c:numRef>
              <c:f>'Wood 15N vs Stream NO3'!$G$9:$G$34</c:f>
              <c:numCache>
                <c:formatCode>General</c:formatCode>
                <c:ptCount val="26"/>
                <c:pt idx="0">
                  <c:v>12.377780000000001</c:v>
                </c:pt>
                <c:pt idx="1">
                  <c:v>0.67133499999999913</c:v>
                </c:pt>
                <c:pt idx="2">
                  <c:v>19.055683333333334</c:v>
                </c:pt>
                <c:pt idx="3">
                  <c:v>18.251116666666668</c:v>
                </c:pt>
                <c:pt idx="4">
                  <c:v>15.113306666666674</c:v>
                </c:pt>
                <c:pt idx="5">
                  <c:v>27.342720000000007</c:v>
                </c:pt>
                <c:pt idx="6">
                  <c:v>13.826000000000001</c:v>
                </c:pt>
                <c:pt idx="7">
                  <c:v>14.550110000000004</c:v>
                </c:pt>
                <c:pt idx="8">
                  <c:v>8.2744900000000001</c:v>
                </c:pt>
                <c:pt idx="9">
                  <c:v>9.3204266666666697</c:v>
                </c:pt>
                <c:pt idx="10">
                  <c:v>15.837416666666662</c:v>
                </c:pt>
                <c:pt idx="11">
                  <c:v>15.27422</c:v>
                </c:pt>
                <c:pt idx="12">
                  <c:v>17.124723333333336</c:v>
                </c:pt>
                <c:pt idx="13">
                  <c:v>22.676233333333329</c:v>
                </c:pt>
                <c:pt idx="14">
                  <c:v>15.113306666666674</c:v>
                </c:pt>
                <c:pt idx="15">
                  <c:v>13.423716666666657</c:v>
                </c:pt>
                <c:pt idx="16">
                  <c:v>10.205450000000006</c:v>
                </c:pt>
                <c:pt idx="17">
                  <c:v>16.802896666666669</c:v>
                </c:pt>
                <c:pt idx="18">
                  <c:v>5.9412466666666646</c:v>
                </c:pt>
                <c:pt idx="19">
                  <c:v>24.446280000000002</c:v>
                </c:pt>
                <c:pt idx="20">
                  <c:v>30.560986666666672</c:v>
                </c:pt>
                <c:pt idx="21">
                  <c:v>52.364743333333337</c:v>
                </c:pt>
                <c:pt idx="22">
                  <c:v>71.875484999999998</c:v>
                </c:pt>
                <c:pt idx="23">
                  <c:v>51.721090000000004</c:v>
                </c:pt>
                <c:pt idx="24">
                  <c:v>55.824380000000005</c:v>
                </c:pt>
                <c:pt idx="25">
                  <c:v>46.571863333333333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81-764C-B93E-CEA306347BC5}"/>
            </c:ext>
          </c:extLst>
        </c:ser>
        <c:ser>
          <c:idx val="3"/>
          <c:order val="3"/>
          <c:tx>
            <c:v>Avg. before 1970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6667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'Wood 15N vs Stream NO3'!$Q$9:$Q$23</c:f>
              <c:numCache>
                <c:formatCode>General</c:formatCode>
                <c:ptCount val="15"/>
                <c:pt idx="0">
                  <c:v>1900</c:v>
                </c:pt>
                <c:pt idx="1">
                  <c:v>1905</c:v>
                </c:pt>
                <c:pt idx="2">
                  <c:v>1910</c:v>
                </c:pt>
                <c:pt idx="3">
                  <c:v>1915</c:v>
                </c:pt>
                <c:pt idx="4">
                  <c:v>1920</c:v>
                </c:pt>
                <c:pt idx="5">
                  <c:v>1925</c:v>
                </c:pt>
                <c:pt idx="6">
                  <c:v>1930</c:v>
                </c:pt>
                <c:pt idx="7">
                  <c:v>1935</c:v>
                </c:pt>
                <c:pt idx="8">
                  <c:v>1940</c:v>
                </c:pt>
                <c:pt idx="9">
                  <c:v>1945</c:v>
                </c:pt>
                <c:pt idx="10">
                  <c:v>1950</c:v>
                </c:pt>
                <c:pt idx="11">
                  <c:v>1955</c:v>
                </c:pt>
                <c:pt idx="12">
                  <c:v>1960</c:v>
                </c:pt>
                <c:pt idx="13">
                  <c:v>1965</c:v>
                </c:pt>
                <c:pt idx="14">
                  <c:v>1970</c:v>
                </c:pt>
              </c:numCache>
            </c:numRef>
          </c:xVal>
          <c:yVal>
            <c:numRef>
              <c:f>'Wood 15N vs Stream NO3'!$R$9:$R$23</c:f>
              <c:numCache>
                <c:formatCode>0.00</c:formatCode>
                <c:ptCount val="15"/>
                <c:pt idx="0">
                  <c:v>13.878296833333334</c:v>
                </c:pt>
                <c:pt idx="1">
                  <c:v>13.878296833333334</c:v>
                </c:pt>
                <c:pt idx="2">
                  <c:v>13.878296833333334</c:v>
                </c:pt>
                <c:pt idx="3">
                  <c:v>13.878296833333334</c:v>
                </c:pt>
                <c:pt idx="4">
                  <c:v>13.878296833333334</c:v>
                </c:pt>
                <c:pt idx="5">
                  <c:v>13.878296833333334</c:v>
                </c:pt>
                <c:pt idx="6">
                  <c:v>13.878296833333334</c:v>
                </c:pt>
                <c:pt idx="7">
                  <c:v>13.878296833333334</c:v>
                </c:pt>
                <c:pt idx="8">
                  <c:v>13.878296833333334</c:v>
                </c:pt>
                <c:pt idx="9">
                  <c:v>13.878296833333334</c:v>
                </c:pt>
                <c:pt idx="10">
                  <c:v>13.878296833333334</c:v>
                </c:pt>
                <c:pt idx="11">
                  <c:v>13.878296833333334</c:v>
                </c:pt>
                <c:pt idx="12">
                  <c:v>13.878296833333334</c:v>
                </c:pt>
                <c:pt idx="13">
                  <c:v>13.878296833333334</c:v>
                </c:pt>
                <c:pt idx="14">
                  <c:v>13.878296833333334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81-764C-B93E-CEA306347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454431"/>
        <c:axId val="1520790896"/>
      </c:scatterChart>
      <c:scatterChart>
        <c:scatterStyle val="lineMarker"/>
        <c:varyColors val="0"/>
        <c:ser>
          <c:idx val="2"/>
          <c:order val="2"/>
          <c:tx>
            <c:strRef>
              <c:f>'Wood 15N vs Stream NO3'!$AO$69</c:f>
              <c:strCache>
                <c:ptCount val="1"/>
                <c:pt idx="0">
                  <c:v>Tree ring ¹⁵N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accent3"/>
              </a:solidFill>
              <a:ln w="101600">
                <a:noFill/>
              </a:ln>
              <a:effectLst/>
            </c:spPr>
          </c:marker>
          <c:xVal>
            <c:numRef>
              <c:f>'Wood 15N vs Stream NO3'!$C$9:$C$34</c:f>
              <c:numCache>
                <c:formatCode>General</c:formatCode>
                <c:ptCount val="26"/>
                <c:pt idx="0">
                  <c:v>1920</c:v>
                </c:pt>
                <c:pt idx="1">
                  <c:v>1925</c:v>
                </c:pt>
                <c:pt idx="2">
                  <c:v>1930</c:v>
                </c:pt>
                <c:pt idx="3">
                  <c:v>1935</c:v>
                </c:pt>
                <c:pt idx="4">
                  <c:v>1940</c:v>
                </c:pt>
                <c:pt idx="5">
                  <c:v>1945</c:v>
                </c:pt>
                <c:pt idx="6">
                  <c:v>1950</c:v>
                </c:pt>
                <c:pt idx="7">
                  <c:v>1955</c:v>
                </c:pt>
                <c:pt idx="8">
                  <c:v>1960</c:v>
                </c:pt>
                <c:pt idx="9">
                  <c:v>1965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1985</c:v>
                </c:pt>
                <c:pt idx="22">
                  <c:v>1990</c:v>
                </c:pt>
                <c:pt idx="23">
                  <c:v>1995</c:v>
                </c:pt>
                <c:pt idx="24">
                  <c:v>2000</c:v>
                </c:pt>
                <c:pt idx="25">
                  <c:v>2005</c:v>
                </c:pt>
              </c:numCache>
            </c:numRef>
          </c:xVal>
          <c:yVal>
            <c:numRef>
              <c:f>'Wood 15N vs Stream NO3'!$E$9:$E$34</c:f>
              <c:numCache>
                <c:formatCode>General</c:formatCode>
                <c:ptCount val="26"/>
                <c:pt idx="0">
                  <c:v>-2.06</c:v>
                </c:pt>
                <c:pt idx="1">
                  <c:v>-2.5449999999999999</c:v>
                </c:pt>
                <c:pt idx="2">
                  <c:v>-1.7833333333333332</c:v>
                </c:pt>
                <c:pt idx="3">
                  <c:v>-1.8166666666666667</c:v>
                </c:pt>
                <c:pt idx="4">
                  <c:v>-1.9466666666666665</c:v>
                </c:pt>
                <c:pt idx="5">
                  <c:v>-1.4399999999999997</c:v>
                </c:pt>
                <c:pt idx="6">
                  <c:v>-2</c:v>
                </c:pt>
                <c:pt idx="7">
                  <c:v>-1.97</c:v>
                </c:pt>
                <c:pt idx="8">
                  <c:v>-2.23</c:v>
                </c:pt>
                <c:pt idx="9">
                  <c:v>-2.1866666666666665</c:v>
                </c:pt>
                <c:pt idx="10">
                  <c:v>-1.9166666666666667</c:v>
                </c:pt>
                <c:pt idx="11">
                  <c:v>-1.9400000000000002</c:v>
                </c:pt>
                <c:pt idx="12">
                  <c:v>-1.8633333333333333</c:v>
                </c:pt>
                <c:pt idx="13">
                  <c:v>-1.6333333333333335</c:v>
                </c:pt>
                <c:pt idx="14">
                  <c:v>-1.9466666666666665</c:v>
                </c:pt>
                <c:pt idx="15">
                  <c:v>-2.0166666666666671</c:v>
                </c:pt>
                <c:pt idx="16">
                  <c:v>-2.15</c:v>
                </c:pt>
                <c:pt idx="17">
                  <c:v>-1.8766666666666667</c:v>
                </c:pt>
                <c:pt idx="18">
                  <c:v>-2.3266666666666667</c:v>
                </c:pt>
                <c:pt idx="19">
                  <c:v>-1.5599999999999998</c:v>
                </c:pt>
                <c:pt idx="20">
                  <c:v>-1.3066666666666664</c:v>
                </c:pt>
                <c:pt idx="21">
                  <c:v>-0.40333333333333332</c:v>
                </c:pt>
                <c:pt idx="22">
                  <c:v>0.40500000000000003</c:v>
                </c:pt>
                <c:pt idx="23">
                  <c:v>-0.42999999999999994</c:v>
                </c:pt>
                <c:pt idx="24">
                  <c:v>-0.26</c:v>
                </c:pt>
                <c:pt idx="25">
                  <c:v>-0.64333333333333342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81-764C-B93E-CEA306347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172527"/>
        <c:axId val="1548046512"/>
      </c:scatterChart>
      <c:valAx>
        <c:axId val="956454431"/>
        <c:scaling>
          <c:orientation val="minMax"/>
          <c:max val="20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 baseline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790896"/>
        <c:crosses val="autoZero"/>
        <c:crossBetween val="midCat"/>
      </c:valAx>
      <c:valAx>
        <c:axId val="1520790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Average Stream NO</a:t>
                </a:r>
                <a:r>
                  <a:rPr lang="en-US" sz="3000" b="0" i="0" u="none" strike="noStrike" kern="1200" baseline="-25000">
                    <a:solidFill>
                      <a:sysClr val="windowText" lastClr="000000"/>
                    </a:solidFill>
                    <a:effectLst/>
                  </a:rPr>
                  <a:t>3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 (</a:t>
                </a:r>
                <a:r>
                  <a:rPr lang="en-US" sz="3000" b="0" i="0" u="none" strike="noStrike" baseline="0">
                    <a:effectLst/>
                  </a:rPr>
                  <a:t>µmol</a:t>
                </a:r>
                <a:r>
                  <a:rPr lang="en-US" sz="1000" b="0" i="0" u="none" strike="noStrike" baseline="0">
                    <a:effectLst/>
                  </a:rPr>
                  <a:t> 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/L)</a:t>
                </a:r>
              </a:p>
            </c:rich>
          </c:tx>
          <c:layout>
            <c:manualLayout>
              <c:xMode val="edge"/>
              <c:yMode val="edge"/>
              <c:x val="2.7713454478964068E-2"/>
              <c:y val="0.26314945934415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454431"/>
        <c:crosses val="autoZero"/>
        <c:crossBetween val="midCat"/>
      </c:valAx>
      <c:valAx>
        <c:axId val="15480465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Tree Ring 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  <a:sym typeface="Symbol" panose="05050102010706020507" pitchFamily="18" charset="2"/>
                  </a:rPr>
                  <a:t>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 </a:t>
                </a:r>
                <a:r>
                  <a:rPr lang="en-US" sz="3000" b="0" i="0" u="none" strike="noStrike" kern="1200" baseline="30000">
                    <a:solidFill>
                      <a:sysClr val="windowText" lastClr="000000"/>
                    </a:solidFill>
                    <a:effectLst/>
                  </a:rPr>
                  <a:t>15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N (‰)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172527"/>
        <c:crosses val="max"/>
        <c:crossBetween val="midCat"/>
      </c:valAx>
      <c:valAx>
        <c:axId val="2021172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804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4299268560095516"/>
          <c:y val="0.1673522026761507"/>
          <c:w val="0.20966894099230163"/>
          <c:h val="0.13657241417025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vs Average DON</a:t>
            </a:r>
            <a:r>
              <a:rPr lang="en-US" baseline="0"/>
              <a:t>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'Stream TN &amp; DON Concentration'!$Q$14:$Q$25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'Stream TN &amp; DON Concentration'!$R$14:$R$25</c:f>
              <c:numCache>
                <c:formatCode>0.0000</c:formatCode>
                <c:ptCount val="12"/>
                <c:pt idx="0">
                  <c:v>3.4347826086956516E-2</c:v>
                </c:pt>
                <c:pt idx="1">
                  <c:v>1.5416666666666671E-2</c:v>
                </c:pt>
                <c:pt idx="2">
                  <c:v>3.1481481481481485E-2</c:v>
                </c:pt>
                <c:pt idx="3">
                  <c:v>3.6999999999999991E-2</c:v>
                </c:pt>
                <c:pt idx="4">
                  <c:v>3.5500000000000004E-2</c:v>
                </c:pt>
                <c:pt idx="5">
                  <c:v>4.4545454545454534E-2</c:v>
                </c:pt>
                <c:pt idx="6">
                  <c:v>2.0434782608695638E-2</c:v>
                </c:pt>
                <c:pt idx="7">
                  <c:v>3.6296296296296271E-2</c:v>
                </c:pt>
                <c:pt idx="8">
                  <c:v>3.6842105263157905E-2</c:v>
                </c:pt>
                <c:pt idx="9">
                  <c:v>5.0952380952380943E-2</c:v>
                </c:pt>
                <c:pt idx="10">
                  <c:v>2.6999999999999989E-2</c:v>
                </c:pt>
                <c:pt idx="11">
                  <c:v>3.3846153846153831E-2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7-1A49-B81D-EAFD803C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900400"/>
        <c:axId val="1346534416"/>
      </c:scatterChart>
      <c:valAx>
        <c:axId val="1346900400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34416"/>
        <c:crosses val="autoZero"/>
        <c:crossBetween val="midCat"/>
      </c:valAx>
      <c:valAx>
        <c:axId val="1346534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DON (</a:t>
                </a:r>
                <a:r>
                  <a:rPr lang="en-US" sz="1000" b="0" i="0" u="none" strike="noStrike" baseline="0">
                    <a:effectLst/>
                  </a:rPr>
                  <a:t>µmol</a:t>
                </a:r>
                <a:r>
                  <a:rPr lang="en-US"/>
                  <a:t>/L)</a:t>
                </a:r>
              </a:p>
            </c:rich>
          </c:tx>
          <c:layout>
            <c:manualLayout>
              <c:xMode val="edge"/>
              <c:yMode val="edge"/>
              <c:x val="1.4331209292641978E-2"/>
              <c:y val="0.3557751435280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0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vs Average DON</a:t>
            </a:r>
            <a:r>
              <a:rPr lang="en-US" baseline="0"/>
              <a:t> % of TN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'Stream TN &amp; DON Concentration'!$Q$39:$Q$50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'Stream TN &amp; DON Concentration'!$R$39:$R$50</c:f>
              <c:numCache>
                <c:formatCode>0.00</c:formatCode>
                <c:ptCount val="12"/>
                <c:pt idx="0">
                  <c:v>5.0131680643782648</c:v>
                </c:pt>
                <c:pt idx="1">
                  <c:v>2.2916766903723143</c:v>
                </c:pt>
                <c:pt idx="2">
                  <c:v>4.972623134683448</c:v>
                </c:pt>
                <c:pt idx="3">
                  <c:v>5.3862078489662304</c:v>
                </c:pt>
                <c:pt idx="4">
                  <c:v>5.185940162826193</c:v>
                </c:pt>
                <c:pt idx="5">
                  <c:v>7.6805490014714675</c:v>
                </c:pt>
                <c:pt idx="6">
                  <c:v>3.8640899539105411</c:v>
                </c:pt>
                <c:pt idx="7">
                  <c:v>7.4931834762038827</c:v>
                </c:pt>
                <c:pt idx="8">
                  <c:v>6.3047239888122073</c:v>
                </c:pt>
                <c:pt idx="9">
                  <c:v>8.5736551194727753</c:v>
                </c:pt>
                <c:pt idx="10">
                  <c:v>4.0086910122962935</c:v>
                </c:pt>
                <c:pt idx="11">
                  <c:v>4.5960655872517364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7-C84D-BF03-2E9C05210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900400"/>
        <c:axId val="1346534416"/>
      </c:scatterChart>
      <c:valAx>
        <c:axId val="1346900400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34416"/>
        <c:crosses val="autoZero"/>
        <c:crossBetween val="midCat"/>
      </c:valAx>
      <c:valAx>
        <c:axId val="1346534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DON (% of TN)</a:t>
                </a:r>
              </a:p>
            </c:rich>
          </c:tx>
          <c:layout>
            <c:manualLayout>
              <c:xMode val="edge"/>
              <c:yMode val="edge"/>
              <c:x val="1.4331209292641978E-2"/>
              <c:y val="0.3557751435280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0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995631012962726"/>
                  <c:y val="1.264606532778067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/>
                      <a:t>y = 0.9461x + 5.1273</a:t>
                    </a:r>
                    <a:br>
                      <a:rPr lang="en-US" sz="1400" b="1" baseline="0"/>
                    </a:br>
                    <a:r>
                      <a:rPr lang="en-US" sz="1400" b="1" baseline="0"/>
                      <a:t>R² = 0.88</a:t>
                    </a:r>
                  </a:p>
                  <a:p>
                    <a:pPr>
                      <a:defRPr sz="1400" b="1"/>
                    </a:pPr>
                    <a:r>
                      <a:rPr lang="en-US" sz="1400" b="1" i="1" baseline="0"/>
                      <a:t>with 2 outliers removed</a:t>
                    </a:r>
                    <a:endParaRPr lang="en-US" sz="1400" b="1" i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Concentration'!$F$13:$F$292</c:f>
              <c:numCache>
                <c:formatCode>0.00</c:formatCode>
                <c:ptCount val="280"/>
                <c:pt idx="0">
                  <c:v>40</c:v>
                </c:pt>
                <c:pt idx="1">
                  <c:v>37.142857142857146</c:v>
                </c:pt>
                <c:pt idx="2">
                  <c:v>38.571428571428577</c:v>
                </c:pt>
                <c:pt idx="3">
                  <c:v>40.714285714285708</c:v>
                </c:pt>
                <c:pt idx="4">
                  <c:v>42.142857142857139</c:v>
                </c:pt>
                <c:pt idx="5">
                  <c:v>40</c:v>
                </c:pt>
                <c:pt idx="6">
                  <c:v>43.571428571428577</c:v>
                </c:pt>
                <c:pt idx="7">
                  <c:v>42.857142857142854</c:v>
                </c:pt>
                <c:pt idx="8">
                  <c:v>39.285714285714292</c:v>
                </c:pt>
                <c:pt idx="9">
                  <c:v>36.428571428571431</c:v>
                </c:pt>
                <c:pt idx="10">
                  <c:v>34.999999999999993</c:v>
                </c:pt>
                <c:pt idx="11">
                  <c:v>32.857142857142854</c:v>
                </c:pt>
                <c:pt idx="12">
                  <c:v>37.857142857142861</c:v>
                </c:pt>
                <c:pt idx="13">
                  <c:v>31.428571428571431</c:v>
                </c:pt>
                <c:pt idx="14">
                  <c:v>24.999999999999996</c:v>
                </c:pt>
                <c:pt idx="15">
                  <c:v>18.571428571428573</c:v>
                </c:pt>
                <c:pt idx="16">
                  <c:v>45.714285714285715</c:v>
                </c:pt>
                <c:pt idx="17">
                  <c:v>24.999999999999996</c:v>
                </c:pt>
                <c:pt idx="18">
                  <c:v>48.571428571428577</c:v>
                </c:pt>
                <c:pt idx="19">
                  <c:v>45</c:v>
                </c:pt>
                <c:pt idx="20">
                  <c:v>42.142857142857139</c:v>
                </c:pt>
                <c:pt idx="21">
                  <c:v>45</c:v>
                </c:pt>
                <c:pt idx="22">
                  <c:v>49.999999999999993</c:v>
                </c:pt>
                <c:pt idx="23">
                  <c:v>49.285714285714278</c:v>
                </c:pt>
                <c:pt idx="24">
                  <c:v>51.428571428571431</c:v>
                </c:pt>
                <c:pt idx="25">
                  <c:v>57.142857142857146</c:v>
                </c:pt>
                <c:pt idx="26">
                  <c:v>48.571428571428577</c:v>
                </c:pt>
                <c:pt idx="27">
                  <c:v>43.571428571428577</c:v>
                </c:pt>
                <c:pt idx="28">
                  <c:v>45</c:v>
                </c:pt>
                <c:pt idx="29">
                  <c:v>46.428571428571431</c:v>
                </c:pt>
                <c:pt idx="30">
                  <c:v>43.571428571428577</c:v>
                </c:pt>
                <c:pt idx="31">
                  <c:v>44.285714285714285</c:v>
                </c:pt>
                <c:pt idx="32">
                  <c:v>40.714285714285708</c:v>
                </c:pt>
                <c:pt idx="33">
                  <c:v>49.285714285714278</c:v>
                </c:pt>
                <c:pt idx="34">
                  <c:v>44.285714285714285</c:v>
                </c:pt>
                <c:pt idx="35">
                  <c:v>41.428571428571423</c:v>
                </c:pt>
                <c:pt idx="36">
                  <c:v>41.428571428571423</c:v>
                </c:pt>
                <c:pt idx="37">
                  <c:v>40.714285714285708</c:v>
                </c:pt>
                <c:pt idx="38">
                  <c:v>41.428571428571423</c:v>
                </c:pt>
                <c:pt idx="39">
                  <c:v>41.428571428571423</c:v>
                </c:pt>
                <c:pt idx="40">
                  <c:v>40</c:v>
                </c:pt>
                <c:pt idx="41">
                  <c:v>40</c:v>
                </c:pt>
                <c:pt idx="42">
                  <c:v>42.857142857142854</c:v>
                </c:pt>
                <c:pt idx="43">
                  <c:v>41.428571428571423</c:v>
                </c:pt>
                <c:pt idx="44">
                  <c:v>42.857142857142854</c:v>
                </c:pt>
                <c:pt idx="45">
                  <c:v>42.857142857142854</c:v>
                </c:pt>
                <c:pt idx="46">
                  <c:v>40</c:v>
                </c:pt>
                <c:pt idx="47">
                  <c:v>38.571428571428577</c:v>
                </c:pt>
                <c:pt idx="48">
                  <c:v>37.857142857142861</c:v>
                </c:pt>
                <c:pt idx="49">
                  <c:v>37.142857142857146</c:v>
                </c:pt>
                <c:pt idx="50">
                  <c:v>34.999999999999993</c:v>
                </c:pt>
                <c:pt idx="51">
                  <c:v>34.999999999999993</c:v>
                </c:pt>
                <c:pt idx="52">
                  <c:v>32.857142857142854</c:v>
                </c:pt>
                <c:pt idx="53">
                  <c:v>36.428571428571431</c:v>
                </c:pt>
                <c:pt idx="54">
                  <c:v>33.571428571428569</c:v>
                </c:pt>
                <c:pt idx="55">
                  <c:v>31.428571428571431</c:v>
                </c:pt>
                <c:pt idx="56">
                  <c:v>31.428571428571431</c:v>
                </c:pt>
                <c:pt idx="57">
                  <c:v>30</c:v>
                </c:pt>
                <c:pt idx="58">
                  <c:v>40</c:v>
                </c:pt>
                <c:pt idx="59">
                  <c:v>27.857142857142858</c:v>
                </c:pt>
                <c:pt idx="60">
                  <c:v>28.571428571428573</c:v>
                </c:pt>
                <c:pt idx="61">
                  <c:v>39.285714285714292</c:v>
                </c:pt>
                <c:pt idx="62">
                  <c:v>42.142857142857139</c:v>
                </c:pt>
                <c:pt idx="63">
                  <c:v>40</c:v>
                </c:pt>
                <c:pt idx="65">
                  <c:v>30.714285714285715</c:v>
                </c:pt>
                <c:pt idx="66">
                  <c:v>27.857142857142858</c:v>
                </c:pt>
                <c:pt idx="67">
                  <c:v>32.142857142857146</c:v>
                </c:pt>
                <c:pt idx="68">
                  <c:v>29.285714285714285</c:v>
                </c:pt>
                <c:pt idx="69">
                  <c:v>24.999999999999996</c:v>
                </c:pt>
                <c:pt idx="70">
                  <c:v>15.714285714285715</c:v>
                </c:pt>
                <c:pt idx="71">
                  <c:v>37.857142857142861</c:v>
                </c:pt>
                <c:pt idx="72">
                  <c:v>33.571428571428569</c:v>
                </c:pt>
                <c:pt idx="73">
                  <c:v>40.714285714285708</c:v>
                </c:pt>
                <c:pt idx="74">
                  <c:v>42.857142857142854</c:v>
                </c:pt>
                <c:pt idx="75">
                  <c:v>46.428571428571431</c:v>
                </c:pt>
                <c:pt idx="76">
                  <c:v>44.285714285714285</c:v>
                </c:pt>
                <c:pt idx="77">
                  <c:v>40.714285714285708</c:v>
                </c:pt>
                <c:pt idx="78">
                  <c:v>45.714285714285715</c:v>
                </c:pt>
                <c:pt idx="79">
                  <c:v>45</c:v>
                </c:pt>
                <c:pt idx="80">
                  <c:v>41.428571428571423</c:v>
                </c:pt>
                <c:pt idx="81">
                  <c:v>41.428571428571423</c:v>
                </c:pt>
                <c:pt idx="82">
                  <c:v>43.571428571428577</c:v>
                </c:pt>
                <c:pt idx="83">
                  <c:v>43.571428571428577</c:v>
                </c:pt>
                <c:pt idx="84">
                  <c:v>42.142857142857139</c:v>
                </c:pt>
                <c:pt idx="85">
                  <c:v>42.857142857142854</c:v>
                </c:pt>
                <c:pt idx="86">
                  <c:v>42.142857142857139</c:v>
                </c:pt>
                <c:pt idx="87">
                  <c:v>55</c:v>
                </c:pt>
                <c:pt idx="88">
                  <c:v>45</c:v>
                </c:pt>
                <c:pt idx="89">
                  <c:v>42.857142857142854</c:v>
                </c:pt>
                <c:pt idx="90">
                  <c:v>42.142857142857139</c:v>
                </c:pt>
                <c:pt idx="91">
                  <c:v>42.857142857142854</c:v>
                </c:pt>
                <c:pt idx="92">
                  <c:v>42.857142857142854</c:v>
                </c:pt>
                <c:pt idx="93">
                  <c:v>41.428571428571423</c:v>
                </c:pt>
                <c:pt idx="94">
                  <c:v>42.142857142857139</c:v>
                </c:pt>
                <c:pt idx="95">
                  <c:v>42.857142857142854</c:v>
                </c:pt>
                <c:pt idx="96">
                  <c:v>44.285714285714285</c:v>
                </c:pt>
                <c:pt idx="97">
                  <c:v>44.285714285714285</c:v>
                </c:pt>
                <c:pt idx="98">
                  <c:v>41.428571428571423</c:v>
                </c:pt>
                <c:pt idx="99">
                  <c:v>37.857142857142861</c:v>
                </c:pt>
                <c:pt idx="100">
                  <c:v>40.714285714285708</c:v>
                </c:pt>
                <c:pt idx="101">
                  <c:v>25.714285714285715</c:v>
                </c:pt>
                <c:pt idx="102">
                  <c:v>43.571428571428577</c:v>
                </c:pt>
                <c:pt idx="103">
                  <c:v>34.285714285714285</c:v>
                </c:pt>
                <c:pt idx="104">
                  <c:v>37.142857142857146</c:v>
                </c:pt>
                <c:pt idx="105">
                  <c:v>38.571428571428577</c:v>
                </c:pt>
                <c:pt idx="106">
                  <c:v>33.571428571428569</c:v>
                </c:pt>
                <c:pt idx="107">
                  <c:v>30</c:v>
                </c:pt>
                <c:pt idx="108">
                  <c:v>25.714285714285715</c:v>
                </c:pt>
                <c:pt idx="109">
                  <c:v>24.999999999999996</c:v>
                </c:pt>
                <c:pt idx="110">
                  <c:v>19.285714285714288</c:v>
                </c:pt>
                <c:pt idx="111">
                  <c:v>27.857142857142858</c:v>
                </c:pt>
                <c:pt idx="112">
                  <c:v>19.285714285714288</c:v>
                </c:pt>
                <c:pt idx="113">
                  <c:v>15</c:v>
                </c:pt>
                <c:pt idx="114">
                  <c:v>48.571428571428577</c:v>
                </c:pt>
                <c:pt idx="115">
                  <c:v>29.285714285714285</c:v>
                </c:pt>
                <c:pt idx="116">
                  <c:v>17.857142857142858</c:v>
                </c:pt>
                <c:pt idx="117">
                  <c:v>34.999999999999993</c:v>
                </c:pt>
                <c:pt idx="118">
                  <c:v>31.428571428571431</c:v>
                </c:pt>
                <c:pt idx="119">
                  <c:v>22.857142857142858</c:v>
                </c:pt>
                <c:pt idx="120">
                  <c:v>31.428571428571431</c:v>
                </c:pt>
                <c:pt idx="121">
                  <c:v>34.999999999999993</c:v>
                </c:pt>
                <c:pt idx="122">
                  <c:v>53.571428571428569</c:v>
                </c:pt>
                <c:pt idx="123">
                  <c:v>46.428571428571431</c:v>
                </c:pt>
                <c:pt idx="124">
                  <c:v>45</c:v>
                </c:pt>
                <c:pt idx="125">
                  <c:v>46.428571428571431</c:v>
                </c:pt>
                <c:pt idx="126">
                  <c:v>46.428571428571431</c:v>
                </c:pt>
                <c:pt idx="127">
                  <c:v>47.142857142857146</c:v>
                </c:pt>
                <c:pt idx="128">
                  <c:v>47.857142857142861</c:v>
                </c:pt>
                <c:pt idx="129">
                  <c:v>48.571428571428577</c:v>
                </c:pt>
                <c:pt idx="130">
                  <c:v>47.142857142857146</c:v>
                </c:pt>
                <c:pt idx="131">
                  <c:v>42.857142857142854</c:v>
                </c:pt>
                <c:pt idx="132">
                  <c:v>43.571428571428577</c:v>
                </c:pt>
                <c:pt idx="133">
                  <c:v>59.285714285714285</c:v>
                </c:pt>
                <c:pt idx="134">
                  <c:v>52.857142857142861</c:v>
                </c:pt>
                <c:pt idx="135">
                  <c:v>47.142857142857146</c:v>
                </c:pt>
                <c:pt idx="136">
                  <c:v>45.714285714285715</c:v>
                </c:pt>
                <c:pt idx="137">
                  <c:v>45.714285714285715</c:v>
                </c:pt>
                <c:pt idx="138">
                  <c:v>49.999999999999993</c:v>
                </c:pt>
                <c:pt idx="139">
                  <c:v>49.285714285714278</c:v>
                </c:pt>
                <c:pt idx="140">
                  <c:v>46.428571428571431</c:v>
                </c:pt>
                <c:pt idx="141">
                  <c:v>47.142857142857146</c:v>
                </c:pt>
                <c:pt idx="142">
                  <c:v>45.714285714285715</c:v>
                </c:pt>
                <c:pt idx="143">
                  <c:v>24.285714285714288</c:v>
                </c:pt>
                <c:pt idx="144">
                  <c:v>43.571428571428577</c:v>
                </c:pt>
                <c:pt idx="145">
                  <c:v>44.285714285714285</c:v>
                </c:pt>
                <c:pt idx="146">
                  <c:v>43.571428571428577</c:v>
                </c:pt>
                <c:pt idx="147">
                  <c:v>42.857142857142854</c:v>
                </c:pt>
                <c:pt idx="148">
                  <c:v>42.142857142857139</c:v>
                </c:pt>
                <c:pt idx="149">
                  <c:v>49.999999999999993</c:v>
                </c:pt>
                <c:pt idx="150">
                  <c:v>41.428571428571423</c:v>
                </c:pt>
                <c:pt idx="151">
                  <c:v>40.714285714285708</c:v>
                </c:pt>
                <c:pt idx="152">
                  <c:v>42.857142857142854</c:v>
                </c:pt>
                <c:pt idx="153">
                  <c:v>38.571428571428577</c:v>
                </c:pt>
                <c:pt idx="154">
                  <c:v>32.142857142857146</c:v>
                </c:pt>
                <c:pt idx="155">
                  <c:v>40</c:v>
                </c:pt>
                <c:pt idx="156">
                  <c:v>37.857142857142861</c:v>
                </c:pt>
                <c:pt idx="157">
                  <c:v>36.428571428571431</c:v>
                </c:pt>
                <c:pt idx="158">
                  <c:v>32.857142857142854</c:v>
                </c:pt>
                <c:pt idx="159">
                  <c:v>34.285714285714285</c:v>
                </c:pt>
                <c:pt idx="160">
                  <c:v>34.285714285714285</c:v>
                </c:pt>
                <c:pt idx="161">
                  <c:v>43.571428571428577</c:v>
                </c:pt>
                <c:pt idx="162">
                  <c:v>45.714285714285715</c:v>
                </c:pt>
                <c:pt idx="163">
                  <c:v>47.142857142857146</c:v>
                </c:pt>
                <c:pt idx="164">
                  <c:v>48.571428571428577</c:v>
                </c:pt>
                <c:pt idx="165">
                  <c:v>40</c:v>
                </c:pt>
                <c:pt idx="166">
                  <c:v>41.428571428571423</c:v>
                </c:pt>
                <c:pt idx="167">
                  <c:v>42.142857142857139</c:v>
                </c:pt>
                <c:pt idx="168">
                  <c:v>38.571428571428577</c:v>
                </c:pt>
                <c:pt idx="169">
                  <c:v>34.999999999999993</c:v>
                </c:pt>
                <c:pt idx="170">
                  <c:v>52.857142857142861</c:v>
                </c:pt>
                <c:pt idx="171">
                  <c:v>41.428571428571423</c:v>
                </c:pt>
                <c:pt idx="172">
                  <c:v>36.428571428571431</c:v>
                </c:pt>
                <c:pt idx="173">
                  <c:v>36.428571428571431</c:v>
                </c:pt>
                <c:pt idx="174">
                  <c:v>32.142857142857146</c:v>
                </c:pt>
                <c:pt idx="175">
                  <c:v>42.142857142857139</c:v>
                </c:pt>
                <c:pt idx="176">
                  <c:v>53.571428571428569</c:v>
                </c:pt>
                <c:pt idx="177">
                  <c:v>47.857142857142861</c:v>
                </c:pt>
                <c:pt idx="178">
                  <c:v>47.142857142857146</c:v>
                </c:pt>
                <c:pt idx="179">
                  <c:v>46.428571428571431</c:v>
                </c:pt>
                <c:pt idx="180">
                  <c:v>47.142857142857146</c:v>
                </c:pt>
                <c:pt idx="181">
                  <c:v>47.142857142857146</c:v>
                </c:pt>
                <c:pt idx="182">
                  <c:v>46.428571428571431</c:v>
                </c:pt>
                <c:pt idx="183">
                  <c:v>46.428571428571431</c:v>
                </c:pt>
                <c:pt idx="184">
                  <c:v>47.142857142857146</c:v>
                </c:pt>
                <c:pt idx="185">
                  <c:v>50.714285714285708</c:v>
                </c:pt>
                <c:pt idx="186">
                  <c:v>52.142857142857146</c:v>
                </c:pt>
                <c:pt idx="187">
                  <c:v>51.428571428571431</c:v>
                </c:pt>
                <c:pt idx="188">
                  <c:v>47.857142857142861</c:v>
                </c:pt>
                <c:pt idx="189">
                  <c:v>47.857142857142861</c:v>
                </c:pt>
                <c:pt idx="190">
                  <c:v>50.714285714285708</c:v>
                </c:pt>
                <c:pt idx="191">
                  <c:v>53.571428571428569</c:v>
                </c:pt>
                <c:pt idx="192">
                  <c:v>49.999999999999993</c:v>
                </c:pt>
                <c:pt idx="193">
                  <c:v>47.857142857142861</c:v>
                </c:pt>
                <c:pt idx="194">
                  <c:v>49.999999999999993</c:v>
                </c:pt>
                <c:pt idx="195">
                  <c:v>52.142857142857146</c:v>
                </c:pt>
                <c:pt idx="196">
                  <c:v>51.428571428571431</c:v>
                </c:pt>
                <c:pt idx="197">
                  <c:v>47.857142857142861</c:v>
                </c:pt>
                <c:pt idx="198">
                  <c:v>46.428571428571431</c:v>
                </c:pt>
                <c:pt idx="199">
                  <c:v>45.714285714285715</c:v>
                </c:pt>
                <c:pt idx="200">
                  <c:v>47.857142857142861</c:v>
                </c:pt>
                <c:pt idx="201">
                  <c:v>56.428571428571431</c:v>
                </c:pt>
                <c:pt idx="202">
                  <c:v>49.999999999999993</c:v>
                </c:pt>
                <c:pt idx="203">
                  <c:v>45</c:v>
                </c:pt>
                <c:pt idx="204">
                  <c:v>42.857142857142854</c:v>
                </c:pt>
                <c:pt idx="205">
                  <c:v>38.571428571428577</c:v>
                </c:pt>
                <c:pt idx="206">
                  <c:v>33.571428571428569</c:v>
                </c:pt>
                <c:pt idx="207">
                  <c:v>30.714285714285715</c:v>
                </c:pt>
                <c:pt idx="208">
                  <c:v>37.857142857142861</c:v>
                </c:pt>
                <c:pt idx="209">
                  <c:v>45.714285714285715</c:v>
                </c:pt>
                <c:pt idx="210">
                  <c:v>49.285714285714278</c:v>
                </c:pt>
                <c:pt idx="211">
                  <c:v>41.428571428571423</c:v>
                </c:pt>
                <c:pt idx="212">
                  <c:v>39.285714285714292</c:v>
                </c:pt>
                <c:pt idx="213">
                  <c:v>34.999999999999993</c:v>
                </c:pt>
                <c:pt idx="214">
                  <c:v>40</c:v>
                </c:pt>
                <c:pt idx="215">
                  <c:v>47.857142857142861</c:v>
                </c:pt>
                <c:pt idx="216">
                  <c:v>40</c:v>
                </c:pt>
                <c:pt idx="217">
                  <c:v>37.857142857142861</c:v>
                </c:pt>
                <c:pt idx="218">
                  <c:v>40.714285714285708</c:v>
                </c:pt>
                <c:pt idx="219">
                  <c:v>45.714285714285715</c:v>
                </c:pt>
                <c:pt idx="220">
                  <c:v>51.428571428571431</c:v>
                </c:pt>
                <c:pt idx="221">
                  <c:v>45</c:v>
                </c:pt>
                <c:pt idx="222">
                  <c:v>39.285714285714292</c:v>
                </c:pt>
                <c:pt idx="223">
                  <c:v>34.285714285714285</c:v>
                </c:pt>
                <c:pt idx="224">
                  <c:v>40</c:v>
                </c:pt>
                <c:pt idx="225">
                  <c:v>47.857142857142861</c:v>
                </c:pt>
                <c:pt idx="226">
                  <c:v>34.285714285714285</c:v>
                </c:pt>
                <c:pt idx="227">
                  <c:v>42.857142857142854</c:v>
                </c:pt>
                <c:pt idx="228">
                  <c:v>43.571428571428577</c:v>
                </c:pt>
                <c:pt idx="229">
                  <c:v>46.428571428571431</c:v>
                </c:pt>
                <c:pt idx="230">
                  <c:v>45</c:v>
                </c:pt>
                <c:pt idx="231">
                  <c:v>49.285714285714278</c:v>
                </c:pt>
                <c:pt idx="232">
                  <c:v>46.428571428571431</c:v>
                </c:pt>
                <c:pt idx="233">
                  <c:v>44.285714285714285</c:v>
                </c:pt>
                <c:pt idx="234">
                  <c:v>45.714285714285715</c:v>
                </c:pt>
                <c:pt idx="235">
                  <c:v>47.142857142857146</c:v>
                </c:pt>
                <c:pt idx="236">
                  <c:v>46.428571428571431</c:v>
                </c:pt>
                <c:pt idx="237">
                  <c:v>48.571428571428577</c:v>
                </c:pt>
                <c:pt idx="238">
                  <c:v>45.714285714285715</c:v>
                </c:pt>
                <c:pt idx="239">
                  <c:v>43.571428571428577</c:v>
                </c:pt>
                <c:pt idx="240">
                  <c:v>46.428571428571431</c:v>
                </c:pt>
                <c:pt idx="241">
                  <c:v>45.714285714285715</c:v>
                </c:pt>
                <c:pt idx="242">
                  <c:v>45</c:v>
                </c:pt>
                <c:pt idx="243">
                  <c:v>47.142857142857146</c:v>
                </c:pt>
                <c:pt idx="244">
                  <c:v>44.285714285714285</c:v>
                </c:pt>
                <c:pt idx="245">
                  <c:v>44.285714285714285</c:v>
                </c:pt>
                <c:pt idx="246">
                  <c:v>43.571428571428577</c:v>
                </c:pt>
                <c:pt idx="247">
                  <c:v>48.571428571428577</c:v>
                </c:pt>
                <c:pt idx="248">
                  <c:v>47.857142857142861</c:v>
                </c:pt>
                <c:pt idx="249">
                  <c:v>44.285714285714285</c:v>
                </c:pt>
                <c:pt idx="250">
                  <c:v>43.571428571428577</c:v>
                </c:pt>
                <c:pt idx="251">
                  <c:v>41.428571428571423</c:v>
                </c:pt>
                <c:pt idx="252">
                  <c:v>40.714285714285708</c:v>
                </c:pt>
                <c:pt idx="253">
                  <c:v>30.714285714285715</c:v>
                </c:pt>
                <c:pt idx="254">
                  <c:v>31.428571428571431</c:v>
                </c:pt>
                <c:pt idx="255">
                  <c:v>24.285714285714288</c:v>
                </c:pt>
                <c:pt idx="256">
                  <c:v>14.285714285714286</c:v>
                </c:pt>
                <c:pt idx="257">
                  <c:v>40</c:v>
                </c:pt>
                <c:pt idx="258">
                  <c:v>24.285714285714288</c:v>
                </c:pt>
                <c:pt idx="259">
                  <c:v>22.142857142857142</c:v>
                </c:pt>
                <c:pt idx="260">
                  <c:v>30.714285714285715</c:v>
                </c:pt>
                <c:pt idx="261">
                  <c:v>33.571428571428569</c:v>
                </c:pt>
                <c:pt idx="262">
                  <c:v>17.857142857142858</c:v>
                </c:pt>
                <c:pt idx="263">
                  <c:v>45.714285714285715</c:v>
                </c:pt>
                <c:pt idx="264">
                  <c:v>42.857142857142854</c:v>
                </c:pt>
                <c:pt idx="265">
                  <c:v>42.142857142857139</c:v>
                </c:pt>
                <c:pt idx="266">
                  <c:v>39.285714285714292</c:v>
                </c:pt>
                <c:pt idx="267">
                  <c:v>36.428571428571431</c:v>
                </c:pt>
                <c:pt idx="268">
                  <c:v>37.142857142857146</c:v>
                </c:pt>
                <c:pt idx="269">
                  <c:v>36.428571428571431</c:v>
                </c:pt>
                <c:pt idx="270">
                  <c:v>37.142857142857146</c:v>
                </c:pt>
                <c:pt idx="271">
                  <c:v>37.142857142857146</c:v>
                </c:pt>
                <c:pt idx="272">
                  <c:v>39.285714285714292</c:v>
                </c:pt>
                <c:pt idx="273">
                  <c:v>36.428571428571431</c:v>
                </c:pt>
                <c:pt idx="274">
                  <c:v>36.428571428571431</c:v>
                </c:pt>
                <c:pt idx="275">
                  <c:v>33.571428571428569</c:v>
                </c:pt>
                <c:pt idx="276">
                  <c:v>34.285714285714285</c:v>
                </c:pt>
                <c:pt idx="277">
                  <c:v>33.571428571428569</c:v>
                </c:pt>
                <c:pt idx="278">
                  <c:v>33.571428571428569</c:v>
                </c:pt>
                <c:pt idx="279">
                  <c:v>32.857142857142854</c:v>
                </c:pt>
              </c:numCache>
            </c:numRef>
          </c:xVal>
          <c:yVal>
            <c:numRef>
              <c:f>'Stream TN &amp; DON Concentration'!$J$13:$J$292</c:f>
              <c:numCache>
                <c:formatCode>0.00</c:formatCode>
                <c:ptCount val="280"/>
                <c:pt idx="0">
                  <c:v>38.571428571428577</c:v>
                </c:pt>
                <c:pt idx="1">
                  <c:v>39.285714285714292</c:v>
                </c:pt>
                <c:pt idx="2">
                  <c:v>39.285714285714292</c:v>
                </c:pt>
                <c:pt idx="3">
                  <c:v>39.285714285714292</c:v>
                </c:pt>
                <c:pt idx="4">
                  <c:v>40.714285714285708</c:v>
                </c:pt>
                <c:pt idx="5">
                  <c:v>40</c:v>
                </c:pt>
                <c:pt idx="6">
                  <c:v>46.428571428571431</c:v>
                </c:pt>
                <c:pt idx="7">
                  <c:v>42.857142857142854</c:v>
                </c:pt>
                <c:pt idx="8">
                  <c:v>41.428571428571423</c:v>
                </c:pt>
                <c:pt idx="9">
                  <c:v>42.857142857142854</c:v>
                </c:pt>
                <c:pt idx="10">
                  <c:v>34.285714285714285</c:v>
                </c:pt>
                <c:pt idx="11">
                  <c:v>30.714285714285715</c:v>
                </c:pt>
                <c:pt idx="12">
                  <c:v>35.714285714285715</c:v>
                </c:pt>
                <c:pt idx="13">
                  <c:v>35.714285714285715</c:v>
                </c:pt>
                <c:pt idx="14">
                  <c:v>26.428571428571431</c:v>
                </c:pt>
                <c:pt idx="15">
                  <c:v>19.285714285714288</c:v>
                </c:pt>
                <c:pt idx="16">
                  <c:v>47.142857142857146</c:v>
                </c:pt>
                <c:pt idx="17">
                  <c:v>25.714285714285715</c:v>
                </c:pt>
                <c:pt idx="18">
                  <c:v>49.285714285714278</c:v>
                </c:pt>
                <c:pt idx="19">
                  <c:v>45.714285714285715</c:v>
                </c:pt>
                <c:pt idx="20">
                  <c:v>44.285714285714285</c:v>
                </c:pt>
                <c:pt idx="21">
                  <c:v>47.857142857142861</c:v>
                </c:pt>
                <c:pt idx="22">
                  <c:v>49.999999999999993</c:v>
                </c:pt>
                <c:pt idx="23">
                  <c:v>49.999999999999993</c:v>
                </c:pt>
                <c:pt idx="24">
                  <c:v>57.857142857142861</c:v>
                </c:pt>
                <c:pt idx="25">
                  <c:v>57.857142857142861</c:v>
                </c:pt>
                <c:pt idx="26">
                  <c:v>49.999999999999993</c:v>
                </c:pt>
                <c:pt idx="27">
                  <c:v>45.714285714285715</c:v>
                </c:pt>
                <c:pt idx="28">
                  <c:v>47.142857142857146</c:v>
                </c:pt>
                <c:pt idx="29">
                  <c:v>46.428571428571431</c:v>
                </c:pt>
                <c:pt idx="31">
                  <c:v>44.285714285714285</c:v>
                </c:pt>
                <c:pt idx="32">
                  <c:v>42.857142857142854</c:v>
                </c:pt>
                <c:pt idx="33">
                  <c:v>47.857142857142861</c:v>
                </c:pt>
                <c:pt idx="34">
                  <c:v>47.142857142857146</c:v>
                </c:pt>
                <c:pt idx="35">
                  <c:v>42.857142857142854</c:v>
                </c:pt>
                <c:pt idx="36">
                  <c:v>43.571428571428577</c:v>
                </c:pt>
                <c:pt idx="37">
                  <c:v>42.857142857142854</c:v>
                </c:pt>
                <c:pt idx="38">
                  <c:v>43.571428571428577</c:v>
                </c:pt>
                <c:pt idx="39">
                  <c:v>43.571428571428577</c:v>
                </c:pt>
                <c:pt idx="40">
                  <c:v>42.857142857142854</c:v>
                </c:pt>
                <c:pt idx="41">
                  <c:v>41.428571428571423</c:v>
                </c:pt>
                <c:pt idx="42">
                  <c:v>46.428571428571431</c:v>
                </c:pt>
                <c:pt idx="43">
                  <c:v>42.142857142857139</c:v>
                </c:pt>
                <c:pt idx="44">
                  <c:v>44.285714285714285</c:v>
                </c:pt>
                <c:pt idx="45">
                  <c:v>45</c:v>
                </c:pt>
                <c:pt idx="46">
                  <c:v>40.714285714285708</c:v>
                </c:pt>
                <c:pt idx="47">
                  <c:v>42.857142857142854</c:v>
                </c:pt>
                <c:pt idx="48">
                  <c:v>38.571428571428577</c:v>
                </c:pt>
                <c:pt idx="49">
                  <c:v>40</c:v>
                </c:pt>
                <c:pt idx="50">
                  <c:v>34.999999999999993</c:v>
                </c:pt>
                <c:pt idx="51">
                  <c:v>37.857142857142861</c:v>
                </c:pt>
                <c:pt idx="52">
                  <c:v>42.142857142857139</c:v>
                </c:pt>
                <c:pt idx="53">
                  <c:v>37.857142857142861</c:v>
                </c:pt>
                <c:pt idx="54">
                  <c:v>35.714285714285715</c:v>
                </c:pt>
                <c:pt idx="55">
                  <c:v>33.571428571428569</c:v>
                </c:pt>
                <c:pt idx="56">
                  <c:v>34.285714285714285</c:v>
                </c:pt>
                <c:pt idx="57">
                  <c:v>33.571428571428569</c:v>
                </c:pt>
                <c:pt idx="58">
                  <c:v>40.714285714285708</c:v>
                </c:pt>
                <c:pt idx="59">
                  <c:v>30.714285714285715</c:v>
                </c:pt>
                <c:pt idx="60">
                  <c:v>34.285714285714285</c:v>
                </c:pt>
                <c:pt idx="61">
                  <c:v>44.285714285714285</c:v>
                </c:pt>
                <c:pt idx="62">
                  <c:v>45</c:v>
                </c:pt>
                <c:pt idx="63">
                  <c:v>45</c:v>
                </c:pt>
                <c:pt idx="65">
                  <c:v>45.714285714285715</c:v>
                </c:pt>
                <c:pt idx="66">
                  <c:v>30.714285714285715</c:v>
                </c:pt>
                <c:pt idx="67">
                  <c:v>34.999999999999993</c:v>
                </c:pt>
                <c:pt idx="68">
                  <c:v>30.714285714285715</c:v>
                </c:pt>
                <c:pt idx="69">
                  <c:v>26.428571428571431</c:v>
                </c:pt>
                <c:pt idx="70">
                  <c:v>17.142857142857142</c:v>
                </c:pt>
                <c:pt idx="71">
                  <c:v>40.714285714285708</c:v>
                </c:pt>
                <c:pt idx="72">
                  <c:v>34.999999999999993</c:v>
                </c:pt>
                <c:pt idx="73">
                  <c:v>42.142857142857139</c:v>
                </c:pt>
                <c:pt idx="74">
                  <c:v>45</c:v>
                </c:pt>
                <c:pt idx="75">
                  <c:v>48.571428571428577</c:v>
                </c:pt>
                <c:pt idx="76">
                  <c:v>48.571428571428577</c:v>
                </c:pt>
                <c:pt idx="77">
                  <c:v>38.571428571428577</c:v>
                </c:pt>
                <c:pt idx="78">
                  <c:v>51.428571428571431</c:v>
                </c:pt>
                <c:pt idx="79">
                  <c:v>48.571428571428577</c:v>
                </c:pt>
                <c:pt idx="80">
                  <c:v>45</c:v>
                </c:pt>
                <c:pt idx="81">
                  <c:v>45</c:v>
                </c:pt>
                <c:pt idx="82">
                  <c:v>46.428571428571431</c:v>
                </c:pt>
                <c:pt idx="83">
                  <c:v>45.714285714285715</c:v>
                </c:pt>
                <c:pt idx="84">
                  <c:v>41.428571428571423</c:v>
                </c:pt>
                <c:pt idx="85">
                  <c:v>40</c:v>
                </c:pt>
                <c:pt idx="86">
                  <c:v>45</c:v>
                </c:pt>
                <c:pt idx="87">
                  <c:v>51.428571428571431</c:v>
                </c:pt>
                <c:pt idx="88">
                  <c:v>46.428571428571431</c:v>
                </c:pt>
                <c:pt idx="89">
                  <c:v>42.857142857142854</c:v>
                </c:pt>
                <c:pt idx="90">
                  <c:v>41.428571428571423</c:v>
                </c:pt>
                <c:pt idx="91">
                  <c:v>45.714285714285715</c:v>
                </c:pt>
                <c:pt idx="92">
                  <c:v>47.142857142857146</c:v>
                </c:pt>
                <c:pt idx="94">
                  <c:v>42.142857142857139</c:v>
                </c:pt>
                <c:pt idx="95">
                  <c:v>50.714285714285708</c:v>
                </c:pt>
                <c:pt idx="96">
                  <c:v>45.714285714285715</c:v>
                </c:pt>
                <c:pt idx="97">
                  <c:v>47.857142857142861</c:v>
                </c:pt>
                <c:pt idx="98">
                  <c:v>44.285714285714285</c:v>
                </c:pt>
                <c:pt idx="99">
                  <c:v>40</c:v>
                </c:pt>
                <c:pt idx="100">
                  <c:v>40</c:v>
                </c:pt>
                <c:pt idx="101">
                  <c:v>37.857142857142861</c:v>
                </c:pt>
                <c:pt idx="102">
                  <c:v>51.428571428571431</c:v>
                </c:pt>
                <c:pt idx="103">
                  <c:v>42.857142857142854</c:v>
                </c:pt>
                <c:pt idx="104">
                  <c:v>40.714285714285708</c:v>
                </c:pt>
                <c:pt idx="108">
                  <c:v>30.714285714285715</c:v>
                </c:pt>
                <c:pt idx="109">
                  <c:v>32.857142857142854</c:v>
                </c:pt>
                <c:pt idx="110">
                  <c:v>23.571428571428573</c:v>
                </c:pt>
                <c:pt idx="111">
                  <c:v>34.285714285714285</c:v>
                </c:pt>
                <c:pt idx="112">
                  <c:v>24.285714285714288</c:v>
                </c:pt>
                <c:pt idx="113">
                  <c:v>20.714285714285712</c:v>
                </c:pt>
                <c:pt idx="114">
                  <c:v>50.714285714285708</c:v>
                </c:pt>
                <c:pt idx="115">
                  <c:v>29.285714285714285</c:v>
                </c:pt>
                <c:pt idx="116">
                  <c:v>19.285714285714288</c:v>
                </c:pt>
                <c:pt idx="117">
                  <c:v>34.999999999999993</c:v>
                </c:pt>
                <c:pt idx="118">
                  <c:v>34.999999999999993</c:v>
                </c:pt>
                <c:pt idx="119">
                  <c:v>23.571428571428573</c:v>
                </c:pt>
                <c:pt idx="120">
                  <c:v>32.857142857142854</c:v>
                </c:pt>
                <c:pt idx="121">
                  <c:v>38.571428571428577</c:v>
                </c:pt>
                <c:pt idx="122">
                  <c:v>56.428571428571431</c:v>
                </c:pt>
                <c:pt idx="123">
                  <c:v>47.142857142857146</c:v>
                </c:pt>
                <c:pt idx="124">
                  <c:v>45.714285714285715</c:v>
                </c:pt>
                <c:pt idx="125">
                  <c:v>48.571428571428577</c:v>
                </c:pt>
                <c:pt idx="126">
                  <c:v>49.285714285714278</c:v>
                </c:pt>
                <c:pt idx="127">
                  <c:v>48.571428571428577</c:v>
                </c:pt>
                <c:pt idx="128">
                  <c:v>49.285714285714278</c:v>
                </c:pt>
                <c:pt idx="129">
                  <c:v>50.714285714285708</c:v>
                </c:pt>
                <c:pt idx="130">
                  <c:v>47.857142857142861</c:v>
                </c:pt>
                <c:pt idx="131">
                  <c:v>44.285714285714285</c:v>
                </c:pt>
                <c:pt idx="132">
                  <c:v>47.142857142857146</c:v>
                </c:pt>
                <c:pt idx="133">
                  <c:v>61.428571428571431</c:v>
                </c:pt>
                <c:pt idx="134">
                  <c:v>56.428571428571431</c:v>
                </c:pt>
                <c:pt idx="135">
                  <c:v>57.142857142857146</c:v>
                </c:pt>
                <c:pt idx="136">
                  <c:v>49.999999999999993</c:v>
                </c:pt>
                <c:pt idx="137">
                  <c:v>45.714285714285715</c:v>
                </c:pt>
                <c:pt idx="138">
                  <c:v>50.714285714285708</c:v>
                </c:pt>
                <c:pt idx="139">
                  <c:v>48.571428571428577</c:v>
                </c:pt>
                <c:pt idx="140">
                  <c:v>51.428571428571431</c:v>
                </c:pt>
                <c:pt idx="141">
                  <c:v>45.714285714285715</c:v>
                </c:pt>
                <c:pt idx="142">
                  <c:v>46.428571428571431</c:v>
                </c:pt>
                <c:pt idx="143">
                  <c:v>46.428571428571431</c:v>
                </c:pt>
                <c:pt idx="144">
                  <c:v>47.142857142857146</c:v>
                </c:pt>
                <c:pt idx="145">
                  <c:v>47.857142857142861</c:v>
                </c:pt>
                <c:pt idx="146">
                  <c:v>45.714285714285715</c:v>
                </c:pt>
                <c:pt idx="147">
                  <c:v>49.285714285714278</c:v>
                </c:pt>
                <c:pt idx="148">
                  <c:v>44.285714285714285</c:v>
                </c:pt>
                <c:pt idx="149">
                  <c:v>55</c:v>
                </c:pt>
                <c:pt idx="150">
                  <c:v>41.428571428571423</c:v>
                </c:pt>
                <c:pt idx="151">
                  <c:v>42.857142857142854</c:v>
                </c:pt>
                <c:pt idx="152">
                  <c:v>47.142857142857146</c:v>
                </c:pt>
                <c:pt idx="153">
                  <c:v>43.571428571428577</c:v>
                </c:pt>
                <c:pt idx="154">
                  <c:v>40.714285714285708</c:v>
                </c:pt>
                <c:pt idx="155">
                  <c:v>42.857142857142854</c:v>
                </c:pt>
                <c:pt idx="156">
                  <c:v>38.571428571428577</c:v>
                </c:pt>
                <c:pt idx="157">
                  <c:v>31.428571428571431</c:v>
                </c:pt>
                <c:pt idx="158">
                  <c:v>33.571428571428569</c:v>
                </c:pt>
                <c:pt idx="159">
                  <c:v>36.428571428571431</c:v>
                </c:pt>
                <c:pt idx="160">
                  <c:v>36.428571428571431</c:v>
                </c:pt>
                <c:pt idx="161">
                  <c:v>45</c:v>
                </c:pt>
                <c:pt idx="162">
                  <c:v>45.714285714285715</c:v>
                </c:pt>
                <c:pt idx="163">
                  <c:v>47.857142857142861</c:v>
                </c:pt>
                <c:pt idx="164">
                  <c:v>55</c:v>
                </c:pt>
                <c:pt idx="165">
                  <c:v>45.714285714285715</c:v>
                </c:pt>
                <c:pt idx="166">
                  <c:v>45</c:v>
                </c:pt>
                <c:pt idx="167">
                  <c:v>46.428571428571431</c:v>
                </c:pt>
                <c:pt idx="168">
                  <c:v>40</c:v>
                </c:pt>
                <c:pt idx="169">
                  <c:v>40</c:v>
                </c:pt>
                <c:pt idx="170">
                  <c:v>55</c:v>
                </c:pt>
                <c:pt idx="171">
                  <c:v>44.285714285714285</c:v>
                </c:pt>
                <c:pt idx="172">
                  <c:v>42.142857142857139</c:v>
                </c:pt>
                <c:pt idx="173">
                  <c:v>41.428571428571423</c:v>
                </c:pt>
                <c:pt idx="174">
                  <c:v>41.428571428571423</c:v>
                </c:pt>
                <c:pt idx="175">
                  <c:v>45</c:v>
                </c:pt>
                <c:pt idx="176">
                  <c:v>55</c:v>
                </c:pt>
                <c:pt idx="177">
                  <c:v>50.714285714285708</c:v>
                </c:pt>
                <c:pt idx="178">
                  <c:v>50.714285714285708</c:v>
                </c:pt>
                <c:pt idx="179">
                  <c:v>49.999999999999993</c:v>
                </c:pt>
                <c:pt idx="180">
                  <c:v>49.285714285714278</c:v>
                </c:pt>
                <c:pt idx="181">
                  <c:v>48.571428571428577</c:v>
                </c:pt>
                <c:pt idx="182">
                  <c:v>48.571428571428577</c:v>
                </c:pt>
                <c:pt idx="183">
                  <c:v>47.857142857142861</c:v>
                </c:pt>
                <c:pt idx="184">
                  <c:v>47.142857142857146</c:v>
                </c:pt>
                <c:pt idx="185">
                  <c:v>55.714285714285715</c:v>
                </c:pt>
                <c:pt idx="186">
                  <c:v>52.857142857142861</c:v>
                </c:pt>
                <c:pt idx="188">
                  <c:v>51.428571428571431</c:v>
                </c:pt>
                <c:pt idx="189">
                  <c:v>49.999999999999993</c:v>
                </c:pt>
                <c:pt idx="190">
                  <c:v>52.142857142857146</c:v>
                </c:pt>
                <c:pt idx="191">
                  <c:v>55.714285714285715</c:v>
                </c:pt>
                <c:pt idx="192">
                  <c:v>52.857142857142861</c:v>
                </c:pt>
                <c:pt idx="193">
                  <c:v>50.714285714285708</c:v>
                </c:pt>
                <c:pt idx="194">
                  <c:v>53.571428571428569</c:v>
                </c:pt>
                <c:pt idx="195">
                  <c:v>56.428571428571431</c:v>
                </c:pt>
                <c:pt idx="196">
                  <c:v>55</c:v>
                </c:pt>
                <c:pt idx="197">
                  <c:v>51.428571428571431</c:v>
                </c:pt>
                <c:pt idx="198">
                  <c:v>52.142857142857146</c:v>
                </c:pt>
                <c:pt idx="199">
                  <c:v>47.857142857142861</c:v>
                </c:pt>
                <c:pt idx="200">
                  <c:v>52.142857142857146</c:v>
                </c:pt>
                <c:pt idx="201">
                  <c:v>61.428571428571431</c:v>
                </c:pt>
                <c:pt idx="202">
                  <c:v>55</c:v>
                </c:pt>
                <c:pt idx="203">
                  <c:v>49.999999999999993</c:v>
                </c:pt>
                <c:pt idx="204">
                  <c:v>47.142857142857146</c:v>
                </c:pt>
                <c:pt idx="205">
                  <c:v>42.857142857142854</c:v>
                </c:pt>
                <c:pt idx="206">
                  <c:v>37.142857142857146</c:v>
                </c:pt>
                <c:pt idx="208">
                  <c:v>42.857142857142854</c:v>
                </c:pt>
                <c:pt idx="209">
                  <c:v>50.714285714285708</c:v>
                </c:pt>
                <c:pt idx="210">
                  <c:v>50.714285714285708</c:v>
                </c:pt>
                <c:pt idx="211">
                  <c:v>46.428571428571431</c:v>
                </c:pt>
                <c:pt idx="212">
                  <c:v>42.142857142857139</c:v>
                </c:pt>
                <c:pt idx="213">
                  <c:v>38.571428571428577</c:v>
                </c:pt>
                <c:pt idx="214">
                  <c:v>38.571428571428577</c:v>
                </c:pt>
                <c:pt idx="215">
                  <c:v>52.857142857142861</c:v>
                </c:pt>
                <c:pt idx="216">
                  <c:v>45</c:v>
                </c:pt>
                <c:pt idx="217">
                  <c:v>42.142857142857139</c:v>
                </c:pt>
                <c:pt idx="218">
                  <c:v>44.285714285714285</c:v>
                </c:pt>
                <c:pt idx="219">
                  <c:v>47.142857142857146</c:v>
                </c:pt>
                <c:pt idx="220">
                  <c:v>54.285714285714285</c:v>
                </c:pt>
                <c:pt idx="221">
                  <c:v>47.857142857142861</c:v>
                </c:pt>
                <c:pt idx="222">
                  <c:v>47.857142857142861</c:v>
                </c:pt>
                <c:pt idx="223">
                  <c:v>43.571428571428577</c:v>
                </c:pt>
                <c:pt idx="224">
                  <c:v>48.571428571428577</c:v>
                </c:pt>
                <c:pt idx="225">
                  <c:v>55.714285714285715</c:v>
                </c:pt>
                <c:pt idx="226">
                  <c:v>42.142857142857139</c:v>
                </c:pt>
                <c:pt idx="227">
                  <c:v>46.428571428571431</c:v>
                </c:pt>
                <c:pt idx="228">
                  <c:v>47.142857142857146</c:v>
                </c:pt>
                <c:pt idx="229">
                  <c:v>52.142857142857146</c:v>
                </c:pt>
                <c:pt idx="230">
                  <c:v>49.285714285714278</c:v>
                </c:pt>
                <c:pt idx="231">
                  <c:v>59.285714285714285</c:v>
                </c:pt>
                <c:pt idx="232">
                  <c:v>52.142857142857146</c:v>
                </c:pt>
                <c:pt idx="233">
                  <c:v>54.285714285714285</c:v>
                </c:pt>
                <c:pt idx="234">
                  <c:v>49.999999999999993</c:v>
                </c:pt>
                <c:pt idx="235">
                  <c:v>49.285714285714278</c:v>
                </c:pt>
                <c:pt idx="236">
                  <c:v>48.571428571428577</c:v>
                </c:pt>
                <c:pt idx="237">
                  <c:v>49.999999999999993</c:v>
                </c:pt>
                <c:pt idx="238">
                  <c:v>47.142857142857146</c:v>
                </c:pt>
                <c:pt idx="239">
                  <c:v>49.285714285714278</c:v>
                </c:pt>
                <c:pt idx="240">
                  <c:v>47.857142857142861</c:v>
                </c:pt>
                <c:pt idx="241">
                  <c:v>48.571428571428577</c:v>
                </c:pt>
                <c:pt idx="242">
                  <c:v>48.571428571428577</c:v>
                </c:pt>
                <c:pt idx="243">
                  <c:v>52.142857142857146</c:v>
                </c:pt>
                <c:pt idx="244">
                  <c:v>46.428571428571431</c:v>
                </c:pt>
                <c:pt idx="245">
                  <c:v>47.142857142857146</c:v>
                </c:pt>
                <c:pt idx="246">
                  <c:v>46.428571428571431</c:v>
                </c:pt>
                <c:pt idx="247">
                  <c:v>51.428571428571431</c:v>
                </c:pt>
                <c:pt idx="248">
                  <c:v>49.999999999999993</c:v>
                </c:pt>
                <c:pt idx="249">
                  <c:v>47.142857142857146</c:v>
                </c:pt>
                <c:pt idx="250">
                  <c:v>47.857142857142861</c:v>
                </c:pt>
                <c:pt idx="251">
                  <c:v>44.285714285714285</c:v>
                </c:pt>
                <c:pt idx="252">
                  <c:v>42.142857142857139</c:v>
                </c:pt>
                <c:pt idx="253">
                  <c:v>34.285714285714285</c:v>
                </c:pt>
                <c:pt idx="254">
                  <c:v>34.285714285714285</c:v>
                </c:pt>
                <c:pt idx="255">
                  <c:v>27.142857142857142</c:v>
                </c:pt>
                <c:pt idx="256">
                  <c:v>15.714285714285715</c:v>
                </c:pt>
                <c:pt idx="257">
                  <c:v>42.142857142857139</c:v>
                </c:pt>
                <c:pt idx="258">
                  <c:v>28.571428571428573</c:v>
                </c:pt>
                <c:pt idx="259">
                  <c:v>24.999999999999996</c:v>
                </c:pt>
                <c:pt idx="260">
                  <c:v>36.428571428571431</c:v>
                </c:pt>
                <c:pt idx="261">
                  <c:v>35.714285714285715</c:v>
                </c:pt>
                <c:pt idx="262">
                  <c:v>20</c:v>
                </c:pt>
                <c:pt idx="263">
                  <c:v>50.714285714285708</c:v>
                </c:pt>
                <c:pt idx="264">
                  <c:v>42.142857142857139</c:v>
                </c:pt>
                <c:pt idx="265">
                  <c:v>44.285714285714285</c:v>
                </c:pt>
                <c:pt idx="266">
                  <c:v>45</c:v>
                </c:pt>
                <c:pt idx="267">
                  <c:v>37.142857142857146</c:v>
                </c:pt>
                <c:pt idx="268">
                  <c:v>42.142857142857139</c:v>
                </c:pt>
                <c:pt idx="269">
                  <c:v>38.571428571428577</c:v>
                </c:pt>
                <c:pt idx="270">
                  <c:v>42.857142857142854</c:v>
                </c:pt>
                <c:pt idx="271">
                  <c:v>40</c:v>
                </c:pt>
                <c:pt idx="272">
                  <c:v>42.857142857142854</c:v>
                </c:pt>
                <c:pt idx="273">
                  <c:v>37.857142857142861</c:v>
                </c:pt>
                <c:pt idx="274">
                  <c:v>37.142857142857146</c:v>
                </c:pt>
                <c:pt idx="275">
                  <c:v>35.714285714285715</c:v>
                </c:pt>
                <c:pt idx="276">
                  <c:v>37.142857142857146</c:v>
                </c:pt>
                <c:pt idx="277">
                  <c:v>35.714285714285715</c:v>
                </c:pt>
                <c:pt idx="278">
                  <c:v>35.714285714285715</c:v>
                </c:pt>
                <c:pt idx="279">
                  <c:v>36.428571428571431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49-394C-A493-DE20C2357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532208"/>
        <c:axId val="778567424"/>
      </c:scatterChart>
      <c:valAx>
        <c:axId val="77853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Stream</a:t>
                </a:r>
                <a:r>
                  <a:rPr lang="en-US" sz="2000" baseline="0"/>
                  <a:t> </a:t>
                </a:r>
                <a:r>
                  <a:rPr lang="en-US" sz="2000"/>
                  <a:t>NO</a:t>
                </a:r>
                <a:r>
                  <a:rPr lang="en-US" sz="2000" baseline="-25000"/>
                  <a:t>3 </a:t>
                </a:r>
                <a:r>
                  <a:rPr lang="en-US" sz="2000"/>
                  <a:t>Concentration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/>
                  <a:t>/L)</a:t>
                </a:r>
              </a:p>
            </c:rich>
          </c:tx>
          <c:layout>
            <c:manualLayout>
              <c:xMode val="edge"/>
              <c:yMode val="edge"/>
              <c:x val="0.3579818114385378"/>
              <c:y val="0.91459407147837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67424"/>
        <c:crosses val="autoZero"/>
        <c:crossBetween val="midCat"/>
      </c:valAx>
      <c:valAx>
        <c:axId val="778567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/>
                  <a:t>Stream TN Concentration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 b="0"/>
                  <a:t>/L)</a:t>
                </a:r>
              </a:p>
            </c:rich>
          </c:tx>
          <c:layout>
            <c:manualLayout>
              <c:xMode val="edge"/>
              <c:yMode val="edge"/>
              <c:x val="6.8452386406498726E-3"/>
              <c:y val="0.180903047863430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3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Average</a:t>
            </a:r>
            <a:r>
              <a:rPr lang="en-US" baseline="0"/>
              <a:t> DON (</a:t>
            </a:r>
            <a:r>
              <a:rPr lang="en-US" sz="1400" b="0" i="0" u="none" strike="noStrike" baseline="0">
                <a:effectLst/>
              </a:rPr>
              <a:t>µmol</a:t>
            </a:r>
            <a:r>
              <a:rPr lang="en-US" baseline="0"/>
              <a:t>/L) for WS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024216368044385E-2"/>
                  <c:y val="0.377897235890446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Concentration'!$Q$62:$Q$68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xVal>
          <c:yVal>
            <c:numRef>
              <c:f>'Stream TN &amp; DON Concentration'!$S$62:$S$68</c:f>
              <c:numCache>
                <c:formatCode>General</c:formatCode>
                <c:ptCount val="7"/>
                <c:pt idx="0">
                  <c:v>0.7142857142857143</c:v>
                </c:pt>
                <c:pt idx="1">
                  <c:v>2.099125364431488</c:v>
                </c:pt>
                <c:pt idx="2">
                  <c:v>2.0535714285714293</c:v>
                </c:pt>
                <c:pt idx="3">
                  <c:v>2.733516483516484</c:v>
                </c:pt>
                <c:pt idx="4">
                  <c:v>3.7571428571428584</c:v>
                </c:pt>
                <c:pt idx="5">
                  <c:v>2.0562770562770543</c:v>
                </c:pt>
                <c:pt idx="6">
                  <c:v>2.4404761904761902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E-F54A-B174-ED94B9AC9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19888"/>
        <c:axId val="1874207215"/>
      </c:scatterChart>
      <c:valAx>
        <c:axId val="15456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07215"/>
        <c:crosses val="autoZero"/>
        <c:crossBetween val="midCat"/>
      </c:valAx>
      <c:valAx>
        <c:axId val="187420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1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Average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NO3 (</a:t>
            </a:r>
            <a:r>
              <a:rPr lang="en-US" sz="1400" b="0" i="0" u="none" strike="noStrike" baseline="0">
                <a:effectLst/>
              </a:rPr>
              <a:t>µmol</a:t>
            </a:r>
            <a:r>
              <a:rPr lang="en-US" baseline="0"/>
              <a:t>/L) for WS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550183577162845E-2"/>
                  <c:y val="-0.299216812644071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Concentration'!$Q$62:$Q$68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xVal>
          <c:yVal>
            <c:numRef>
              <c:f>'Stream TN &amp; DON Concentration'!$U$76:$U$82</c:f>
              <c:numCache>
                <c:formatCode>General</c:formatCode>
                <c:ptCount val="7"/>
                <c:pt idx="0">
                  <c:v>40.459183673469397</c:v>
                </c:pt>
                <c:pt idx="1">
                  <c:v>38.000000000000007</c:v>
                </c:pt>
                <c:pt idx="2">
                  <c:v>38.516483516483518</c:v>
                </c:pt>
                <c:pt idx="3">
                  <c:v>43.021978021978036</c:v>
                </c:pt>
                <c:pt idx="4">
                  <c:v>45</c:v>
                </c:pt>
                <c:pt idx="5">
                  <c:v>39.112554112554122</c:v>
                </c:pt>
                <c:pt idx="6">
                  <c:v>35.654761904761905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48-4B4F-A148-A44AA3EE8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19888"/>
        <c:axId val="1874207215"/>
      </c:scatterChart>
      <c:valAx>
        <c:axId val="15456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07215"/>
        <c:crosses val="autoZero"/>
        <c:crossBetween val="midCat"/>
      </c:valAx>
      <c:valAx>
        <c:axId val="1874207215"/>
        <c:scaling>
          <c:orientation val="minMax"/>
          <c:min val="3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1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Average</a:t>
            </a:r>
            <a:r>
              <a:rPr lang="en-US" baseline="0"/>
              <a:t> DON as % of TN for WS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150329917072771E-2"/>
                  <c:y val="0.386163479372025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Concentration'!$Q$62:$Q$68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xVal>
          <c:yVal>
            <c:numRef>
              <c:f>'Stream TN &amp; DON Concentration'!$R$62:$R$68</c:f>
              <c:numCache>
                <c:formatCode>General</c:formatCode>
                <c:ptCount val="7"/>
                <c:pt idx="0">
                  <c:v>1.4843478362979383</c:v>
                </c:pt>
                <c:pt idx="1">
                  <c:v>5.1447671051347381</c:v>
                </c:pt>
                <c:pt idx="2">
                  <c:v>5.4888732226348296</c:v>
                </c:pt>
                <c:pt idx="3">
                  <c:v>5.7386839046252662</c:v>
                </c:pt>
                <c:pt idx="4">
                  <c:v>7.6224392403182044</c:v>
                </c:pt>
                <c:pt idx="5">
                  <c:v>4.980899629255692</c:v>
                </c:pt>
                <c:pt idx="6">
                  <c:v>6.2210479571925106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A7-494B-8266-8A02DD410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19888"/>
        <c:axId val="1874207215"/>
      </c:scatterChart>
      <c:valAx>
        <c:axId val="15456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07215"/>
        <c:crosses val="autoZero"/>
        <c:crossBetween val="midCat"/>
      </c:valAx>
      <c:valAx>
        <c:axId val="187420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1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950640983765252E-2"/>
                  <c:y val="-0.48416118935111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Concentration'!$F$13:$F$292</c:f>
              <c:numCache>
                <c:formatCode>0.00</c:formatCode>
                <c:ptCount val="280"/>
                <c:pt idx="0">
                  <c:v>40</c:v>
                </c:pt>
                <c:pt idx="1">
                  <c:v>37.142857142857146</c:v>
                </c:pt>
                <c:pt idx="2">
                  <c:v>38.571428571428577</c:v>
                </c:pt>
                <c:pt idx="3">
                  <c:v>40.714285714285708</c:v>
                </c:pt>
                <c:pt idx="4">
                  <c:v>42.142857142857139</c:v>
                </c:pt>
                <c:pt idx="5">
                  <c:v>40</c:v>
                </c:pt>
                <c:pt idx="6">
                  <c:v>43.571428571428577</c:v>
                </c:pt>
                <c:pt idx="7">
                  <c:v>42.857142857142854</c:v>
                </c:pt>
                <c:pt idx="8">
                  <c:v>39.285714285714292</c:v>
                </c:pt>
                <c:pt idx="9">
                  <c:v>36.428571428571431</c:v>
                </c:pt>
                <c:pt idx="10">
                  <c:v>34.999999999999993</c:v>
                </c:pt>
                <c:pt idx="11">
                  <c:v>32.857142857142854</c:v>
                </c:pt>
                <c:pt idx="12">
                  <c:v>37.857142857142861</c:v>
                </c:pt>
                <c:pt idx="13">
                  <c:v>31.428571428571431</c:v>
                </c:pt>
                <c:pt idx="14">
                  <c:v>24.999999999999996</c:v>
                </c:pt>
                <c:pt idx="15">
                  <c:v>18.571428571428573</c:v>
                </c:pt>
                <c:pt idx="16">
                  <c:v>45.714285714285715</c:v>
                </c:pt>
                <c:pt idx="17">
                  <c:v>24.999999999999996</c:v>
                </c:pt>
                <c:pt idx="18">
                  <c:v>48.571428571428577</c:v>
                </c:pt>
                <c:pt idx="19">
                  <c:v>45</c:v>
                </c:pt>
                <c:pt idx="20">
                  <c:v>42.142857142857139</c:v>
                </c:pt>
                <c:pt idx="21">
                  <c:v>45</c:v>
                </c:pt>
                <c:pt idx="22">
                  <c:v>49.999999999999993</c:v>
                </c:pt>
                <c:pt idx="23">
                  <c:v>49.285714285714278</c:v>
                </c:pt>
                <c:pt idx="24">
                  <c:v>51.428571428571431</c:v>
                </c:pt>
                <c:pt idx="25">
                  <c:v>57.142857142857146</c:v>
                </c:pt>
                <c:pt idx="26">
                  <c:v>48.571428571428577</c:v>
                </c:pt>
                <c:pt idx="27">
                  <c:v>43.571428571428577</c:v>
                </c:pt>
                <c:pt idx="28">
                  <c:v>45</c:v>
                </c:pt>
                <c:pt idx="29">
                  <c:v>46.428571428571431</c:v>
                </c:pt>
                <c:pt idx="30">
                  <c:v>43.571428571428577</c:v>
                </c:pt>
                <c:pt idx="31">
                  <c:v>44.285714285714285</c:v>
                </c:pt>
                <c:pt idx="32">
                  <c:v>40.714285714285708</c:v>
                </c:pt>
                <c:pt idx="33">
                  <c:v>49.285714285714278</c:v>
                </c:pt>
                <c:pt idx="34">
                  <c:v>44.285714285714285</c:v>
                </c:pt>
                <c:pt idx="35">
                  <c:v>41.428571428571423</c:v>
                </c:pt>
                <c:pt idx="36">
                  <c:v>41.428571428571423</c:v>
                </c:pt>
                <c:pt idx="37">
                  <c:v>40.714285714285708</c:v>
                </c:pt>
                <c:pt idx="38">
                  <c:v>41.428571428571423</c:v>
                </c:pt>
                <c:pt idx="39">
                  <c:v>41.428571428571423</c:v>
                </c:pt>
                <c:pt idx="40">
                  <c:v>40</c:v>
                </c:pt>
                <c:pt idx="41">
                  <c:v>40</c:v>
                </c:pt>
                <c:pt idx="42">
                  <c:v>42.857142857142854</c:v>
                </c:pt>
                <c:pt idx="43">
                  <c:v>41.428571428571423</c:v>
                </c:pt>
                <c:pt idx="44">
                  <c:v>42.857142857142854</c:v>
                </c:pt>
                <c:pt idx="45">
                  <c:v>42.857142857142854</c:v>
                </c:pt>
                <c:pt idx="46">
                  <c:v>40</c:v>
                </c:pt>
                <c:pt idx="47">
                  <c:v>38.571428571428577</c:v>
                </c:pt>
                <c:pt idx="48">
                  <c:v>37.857142857142861</c:v>
                </c:pt>
                <c:pt idx="49">
                  <c:v>37.142857142857146</c:v>
                </c:pt>
                <c:pt idx="50">
                  <c:v>34.999999999999993</c:v>
                </c:pt>
                <c:pt idx="51">
                  <c:v>34.999999999999993</c:v>
                </c:pt>
                <c:pt idx="52">
                  <c:v>32.857142857142854</c:v>
                </c:pt>
                <c:pt idx="53">
                  <c:v>36.428571428571431</c:v>
                </c:pt>
                <c:pt idx="54">
                  <c:v>33.571428571428569</c:v>
                </c:pt>
                <c:pt idx="55">
                  <c:v>31.428571428571431</c:v>
                </c:pt>
                <c:pt idx="56">
                  <c:v>31.428571428571431</c:v>
                </c:pt>
                <c:pt idx="57">
                  <c:v>30</c:v>
                </c:pt>
                <c:pt idx="58">
                  <c:v>40</c:v>
                </c:pt>
                <c:pt idx="59">
                  <c:v>27.857142857142858</c:v>
                </c:pt>
                <c:pt idx="60">
                  <c:v>28.571428571428573</c:v>
                </c:pt>
                <c:pt idx="61">
                  <c:v>39.285714285714292</c:v>
                </c:pt>
                <c:pt idx="62">
                  <c:v>42.142857142857139</c:v>
                </c:pt>
                <c:pt idx="63">
                  <c:v>40</c:v>
                </c:pt>
                <c:pt idx="65">
                  <c:v>30.714285714285715</c:v>
                </c:pt>
                <c:pt idx="66">
                  <c:v>27.857142857142858</c:v>
                </c:pt>
                <c:pt idx="67">
                  <c:v>32.142857142857146</c:v>
                </c:pt>
                <c:pt idx="68">
                  <c:v>29.285714285714285</c:v>
                </c:pt>
                <c:pt idx="69">
                  <c:v>24.999999999999996</c:v>
                </c:pt>
                <c:pt idx="70">
                  <c:v>15.714285714285715</c:v>
                </c:pt>
                <c:pt idx="71">
                  <c:v>37.857142857142861</c:v>
                </c:pt>
                <c:pt idx="72">
                  <c:v>33.571428571428569</c:v>
                </c:pt>
                <c:pt idx="73">
                  <c:v>40.714285714285708</c:v>
                </c:pt>
                <c:pt idx="74">
                  <c:v>42.857142857142854</c:v>
                </c:pt>
                <c:pt idx="75">
                  <c:v>46.428571428571431</c:v>
                </c:pt>
                <c:pt idx="76">
                  <c:v>44.285714285714285</c:v>
                </c:pt>
                <c:pt idx="77">
                  <c:v>40.714285714285708</c:v>
                </c:pt>
                <c:pt idx="78">
                  <c:v>45.714285714285715</c:v>
                </c:pt>
                <c:pt idx="79">
                  <c:v>45</c:v>
                </c:pt>
                <c:pt idx="80">
                  <c:v>41.428571428571423</c:v>
                </c:pt>
                <c:pt idx="81">
                  <c:v>41.428571428571423</c:v>
                </c:pt>
                <c:pt idx="82">
                  <c:v>43.571428571428577</c:v>
                </c:pt>
                <c:pt idx="83">
                  <c:v>43.571428571428577</c:v>
                </c:pt>
                <c:pt idx="84">
                  <c:v>42.142857142857139</c:v>
                </c:pt>
                <c:pt idx="85">
                  <c:v>42.857142857142854</c:v>
                </c:pt>
                <c:pt idx="86">
                  <c:v>42.142857142857139</c:v>
                </c:pt>
                <c:pt idx="87">
                  <c:v>55</c:v>
                </c:pt>
                <c:pt idx="88">
                  <c:v>45</c:v>
                </c:pt>
                <c:pt idx="89">
                  <c:v>42.857142857142854</c:v>
                </c:pt>
                <c:pt idx="90">
                  <c:v>42.142857142857139</c:v>
                </c:pt>
                <c:pt idx="91">
                  <c:v>42.857142857142854</c:v>
                </c:pt>
                <c:pt idx="92">
                  <c:v>42.857142857142854</c:v>
                </c:pt>
                <c:pt idx="93">
                  <c:v>41.428571428571423</c:v>
                </c:pt>
                <c:pt idx="94">
                  <c:v>42.142857142857139</c:v>
                </c:pt>
                <c:pt idx="95">
                  <c:v>42.857142857142854</c:v>
                </c:pt>
                <c:pt idx="96">
                  <c:v>44.285714285714285</c:v>
                </c:pt>
                <c:pt idx="97">
                  <c:v>44.285714285714285</c:v>
                </c:pt>
                <c:pt idx="98">
                  <c:v>41.428571428571423</c:v>
                </c:pt>
                <c:pt idx="99">
                  <c:v>37.857142857142861</c:v>
                </c:pt>
                <c:pt idx="100">
                  <c:v>40.714285714285708</c:v>
                </c:pt>
                <c:pt idx="101">
                  <c:v>25.714285714285715</c:v>
                </c:pt>
                <c:pt idx="102">
                  <c:v>43.571428571428577</c:v>
                </c:pt>
                <c:pt idx="103">
                  <c:v>34.285714285714285</c:v>
                </c:pt>
                <c:pt idx="104">
                  <c:v>37.142857142857146</c:v>
                </c:pt>
                <c:pt idx="105">
                  <c:v>38.571428571428577</c:v>
                </c:pt>
                <c:pt idx="106">
                  <c:v>33.571428571428569</c:v>
                </c:pt>
                <c:pt idx="107">
                  <c:v>30</c:v>
                </c:pt>
                <c:pt idx="108">
                  <c:v>25.714285714285715</c:v>
                </c:pt>
                <c:pt idx="109">
                  <c:v>24.999999999999996</c:v>
                </c:pt>
                <c:pt idx="110">
                  <c:v>19.285714285714288</c:v>
                </c:pt>
                <c:pt idx="111">
                  <c:v>27.857142857142858</c:v>
                </c:pt>
                <c:pt idx="112">
                  <c:v>19.285714285714288</c:v>
                </c:pt>
                <c:pt idx="113">
                  <c:v>15</c:v>
                </c:pt>
                <c:pt idx="114">
                  <c:v>48.571428571428577</c:v>
                </c:pt>
                <c:pt idx="115">
                  <c:v>29.285714285714285</c:v>
                </c:pt>
                <c:pt idx="116">
                  <c:v>17.857142857142858</c:v>
                </c:pt>
                <c:pt idx="117">
                  <c:v>34.999999999999993</c:v>
                </c:pt>
                <c:pt idx="118">
                  <c:v>31.428571428571431</c:v>
                </c:pt>
                <c:pt idx="119">
                  <c:v>22.857142857142858</c:v>
                </c:pt>
                <c:pt idx="120">
                  <c:v>31.428571428571431</c:v>
                </c:pt>
                <c:pt idx="121">
                  <c:v>34.999999999999993</c:v>
                </c:pt>
                <c:pt idx="122">
                  <c:v>53.571428571428569</c:v>
                </c:pt>
                <c:pt idx="123">
                  <c:v>46.428571428571431</c:v>
                </c:pt>
                <c:pt idx="124">
                  <c:v>45</c:v>
                </c:pt>
                <c:pt idx="125">
                  <c:v>46.428571428571431</c:v>
                </c:pt>
                <c:pt idx="126">
                  <c:v>46.428571428571431</c:v>
                </c:pt>
                <c:pt idx="127">
                  <c:v>47.142857142857146</c:v>
                </c:pt>
                <c:pt idx="128">
                  <c:v>47.857142857142861</c:v>
                </c:pt>
                <c:pt idx="129">
                  <c:v>48.571428571428577</c:v>
                </c:pt>
                <c:pt idx="130">
                  <c:v>47.142857142857146</c:v>
                </c:pt>
                <c:pt idx="131">
                  <c:v>42.857142857142854</c:v>
                </c:pt>
                <c:pt idx="132">
                  <c:v>43.571428571428577</c:v>
                </c:pt>
                <c:pt idx="133">
                  <c:v>59.285714285714285</c:v>
                </c:pt>
                <c:pt idx="134">
                  <c:v>52.857142857142861</c:v>
                </c:pt>
                <c:pt idx="135">
                  <c:v>47.142857142857146</c:v>
                </c:pt>
                <c:pt idx="136">
                  <c:v>45.714285714285715</c:v>
                </c:pt>
                <c:pt idx="137">
                  <c:v>45.714285714285715</c:v>
                </c:pt>
                <c:pt idx="138">
                  <c:v>49.999999999999993</c:v>
                </c:pt>
                <c:pt idx="139">
                  <c:v>49.285714285714278</c:v>
                </c:pt>
                <c:pt idx="140">
                  <c:v>46.428571428571431</c:v>
                </c:pt>
                <c:pt idx="141">
                  <c:v>47.142857142857146</c:v>
                </c:pt>
                <c:pt idx="142">
                  <c:v>45.714285714285715</c:v>
                </c:pt>
                <c:pt idx="143">
                  <c:v>24.285714285714288</c:v>
                </c:pt>
                <c:pt idx="144">
                  <c:v>43.571428571428577</c:v>
                </c:pt>
                <c:pt idx="145">
                  <c:v>44.285714285714285</c:v>
                </c:pt>
                <c:pt idx="146">
                  <c:v>43.571428571428577</c:v>
                </c:pt>
                <c:pt idx="147">
                  <c:v>42.857142857142854</c:v>
                </c:pt>
                <c:pt idx="148">
                  <c:v>42.142857142857139</c:v>
                </c:pt>
                <c:pt idx="149">
                  <c:v>49.999999999999993</c:v>
                </c:pt>
                <c:pt idx="150">
                  <c:v>41.428571428571423</c:v>
                </c:pt>
                <c:pt idx="151">
                  <c:v>40.714285714285708</c:v>
                </c:pt>
                <c:pt idx="152">
                  <c:v>42.857142857142854</c:v>
                </c:pt>
                <c:pt idx="153">
                  <c:v>38.571428571428577</c:v>
                </c:pt>
                <c:pt idx="154">
                  <c:v>32.142857142857146</c:v>
                </c:pt>
                <c:pt idx="155">
                  <c:v>40</c:v>
                </c:pt>
                <c:pt idx="156">
                  <c:v>37.857142857142861</c:v>
                </c:pt>
                <c:pt idx="157">
                  <c:v>36.428571428571431</c:v>
                </c:pt>
                <c:pt idx="158">
                  <c:v>32.857142857142854</c:v>
                </c:pt>
                <c:pt idx="159">
                  <c:v>34.285714285714285</c:v>
                </c:pt>
                <c:pt idx="160">
                  <c:v>34.285714285714285</c:v>
                </c:pt>
                <c:pt idx="161">
                  <c:v>43.571428571428577</c:v>
                </c:pt>
                <c:pt idx="162">
                  <c:v>45.714285714285715</c:v>
                </c:pt>
                <c:pt idx="163">
                  <c:v>47.142857142857146</c:v>
                </c:pt>
                <c:pt idx="164">
                  <c:v>48.571428571428577</c:v>
                </c:pt>
                <c:pt idx="165">
                  <c:v>40</c:v>
                </c:pt>
                <c:pt idx="166">
                  <c:v>41.428571428571423</c:v>
                </c:pt>
                <c:pt idx="167">
                  <c:v>42.142857142857139</c:v>
                </c:pt>
                <c:pt idx="168">
                  <c:v>38.571428571428577</c:v>
                </c:pt>
                <c:pt idx="169">
                  <c:v>34.999999999999993</c:v>
                </c:pt>
                <c:pt idx="170">
                  <c:v>52.857142857142861</c:v>
                </c:pt>
                <c:pt idx="171">
                  <c:v>41.428571428571423</c:v>
                </c:pt>
                <c:pt idx="172">
                  <c:v>36.428571428571431</c:v>
                </c:pt>
                <c:pt idx="173">
                  <c:v>36.428571428571431</c:v>
                </c:pt>
                <c:pt idx="174">
                  <c:v>32.142857142857146</c:v>
                </c:pt>
                <c:pt idx="175">
                  <c:v>42.142857142857139</c:v>
                </c:pt>
                <c:pt idx="176">
                  <c:v>53.571428571428569</c:v>
                </c:pt>
                <c:pt idx="177">
                  <c:v>47.857142857142861</c:v>
                </c:pt>
                <c:pt idx="178">
                  <c:v>47.142857142857146</c:v>
                </c:pt>
                <c:pt idx="179">
                  <c:v>46.428571428571431</c:v>
                </c:pt>
                <c:pt idx="180">
                  <c:v>47.142857142857146</c:v>
                </c:pt>
                <c:pt idx="181">
                  <c:v>47.142857142857146</c:v>
                </c:pt>
                <c:pt idx="182">
                  <c:v>46.428571428571431</c:v>
                </c:pt>
                <c:pt idx="183">
                  <c:v>46.428571428571431</c:v>
                </c:pt>
                <c:pt idx="184">
                  <c:v>47.142857142857146</c:v>
                </c:pt>
                <c:pt idx="185">
                  <c:v>50.714285714285708</c:v>
                </c:pt>
                <c:pt idx="186">
                  <c:v>52.142857142857146</c:v>
                </c:pt>
                <c:pt idx="187">
                  <c:v>51.428571428571431</c:v>
                </c:pt>
                <c:pt idx="188">
                  <c:v>47.857142857142861</c:v>
                </c:pt>
                <c:pt idx="189">
                  <c:v>47.857142857142861</c:v>
                </c:pt>
                <c:pt idx="190">
                  <c:v>50.714285714285708</c:v>
                </c:pt>
                <c:pt idx="191">
                  <c:v>53.571428571428569</c:v>
                </c:pt>
                <c:pt idx="192">
                  <c:v>49.999999999999993</c:v>
                </c:pt>
                <c:pt idx="193">
                  <c:v>47.857142857142861</c:v>
                </c:pt>
                <c:pt idx="194">
                  <c:v>49.999999999999993</c:v>
                </c:pt>
                <c:pt idx="195">
                  <c:v>52.142857142857146</c:v>
                </c:pt>
                <c:pt idx="196">
                  <c:v>51.428571428571431</c:v>
                </c:pt>
                <c:pt idx="197">
                  <c:v>47.857142857142861</c:v>
                </c:pt>
                <c:pt idx="198">
                  <c:v>46.428571428571431</c:v>
                </c:pt>
                <c:pt idx="199">
                  <c:v>45.714285714285715</c:v>
                </c:pt>
                <c:pt idx="200">
                  <c:v>47.857142857142861</c:v>
                </c:pt>
                <c:pt idx="201">
                  <c:v>56.428571428571431</c:v>
                </c:pt>
                <c:pt idx="202">
                  <c:v>49.999999999999993</c:v>
                </c:pt>
                <c:pt idx="203">
                  <c:v>45</c:v>
                </c:pt>
                <c:pt idx="204">
                  <c:v>42.857142857142854</c:v>
                </c:pt>
                <c:pt idx="205">
                  <c:v>38.571428571428577</c:v>
                </c:pt>
                <c:pt idx="206">
                  <c:v>33.571428571428569</c:v>
                </c:pt>
                <c:pt idx="207">
                  <c:v>30.714285714285715</c:v>
                </c:pt>
                <c:pt idx="208">
                  <c:v>37.857142857142861</c:v>
                </c:pt>
                <c:pt idx="209">
                  <c:v>45.714285714285715</c:v>
                </c:pt>
                <c:pt idx="210">
                  <c:v>49.285714285714278</c:v>
                </c:pt>
                <c:pt idx="211">
                  <c:v>41.428571428571423</c:v>
                </c:pt>
                <c:pt idx="212">
                  <c:v>39.285714285714292</c:v>
                </c:pt>
                <c:pt idx="213">
                  <c:v>34.999999999999993</c:v>
                </c:pt>
                <c:pt idx="214">
                  <c:v>40</c:v>
                </c:pt>
                <c:pt idx="215">
                  <c:v>47.857142857142861</c:v>
                </c:pt>
                <c:pt idx="216">
                  <c:v>40</c:v>
                </c:pt>
                <c:pt idx="217">
                  <c:v>37.857142857142861</c:v>
                </c:pt>
                <c:pt idx="218">
                  <c:v>40.714285714285708</c:v>
                </c:pt>
                <c:pt idx="219">
                  <c:v>45.714285714285715</c:v>
                </c:pt>
                <c:pt idx="220">
                  <c:v>51.428571428571431</c:v>
                </c:pt>
                <c:pt idx="221">
                  <c:v>45</c:v>
                </c:pt>
                <c:pt idx="222">
                  <c:v>39.285714285714292</c:v>
                </c:pt>
                <c:pt idx="223">
                  <c:v>34.285714285714285</c:v>
                </c:pt>
                <c:pt idx="224">
                  <c:v>40</c:v>
                </c:pt>
                <c:pt idx="225">
                  <c:v>47.857142857142861</c:v>
                </c:pt>
                <c:pt idx="226">
                  <c:v>34.285714285714285</c:v>
                </c:pt>
                <c:pt idx="227">
                  <c:v>42.857142857142854</c:v>
                </c:pt>
                <c:pt idx="228">
                  <c:v>43.571428571428577</c:v>
                </c:pt>
                <c:pt idx="229">
                  <c:v>46.428571428571431</c:v>
                </c:pt>
                <c:pt idx="230">
                  <c:v>45</c:v>
                </c:pt>
                <c:pt idx="231">
                  <c:v>49.285714285714278</c:v>
                </c:pt>
                <c:pt idx="232">
                  <c:v>46.428571428571431</c:v>
                </c:pt>
                <c:pt idx="233">
                  <c:v>44.285714285714285</c:v>
                </c:pt>
                <c:pt idx="234">
                  <c:v>45.714285714285715</c:v>
                </c:pt>
                <c:pt idx="235">
                  <c:v>47.142857142857146</c:v>
                </c:pt>
                <c:pt idx="236">
                  <c:v>46.428571428571431</c:v>
                </c:pt>
                <c:pt idx="237">
                  <c:v>48.571428571428577</c:v>
                </c:pt>
                <c:pt idx="238">
                  <c:v>45.714285714285715</c:v>
                </c:pt>
                <c:pt idx="239">
                  <c:v>43.571428571428577</c:v>
                </c:pt>
                <c:pt idx="240">
                  <c:v>46.428571428571431</c:v>
                </c:pt>
                <c:pt idx="241">
                  <c:v>45.714285714285715</c:v>
                </c:pt>
                <c:pt idx="242">
                  <c:v>45</c:v>
                </c:pt>
                <c:pt idx="243">
                  <c:v>47.142857142857146</c:v>
                </c:pt>
                <c:pt idx="244">
                  <c:v>44.285714285714285</c:v>
                </c:pt>
                <c:pt idx="245">
                  <c:v>44.285714285714285</c:v>
                </c:pt>
                <c:pt idx="246">
                  <c:v>43.571428571428577</c:v>
                </c:pt>
                <c:pt idx="247">
                  <c:v>48.571428571428577</c:v>
                </c:pt>
                <c:pt idx="248">
                  <c:v>47.857142857142861</c:v>
                </c:pt>
                <c:pt idx="249">
                  <c:v>44.285714285714285</c:v>
                </c:pt>
                <c:pt idx="250">
                  <c:v>43.571428571428577</c:v>
                </c:pt>
                <c:pt idx="251">
                  <c:v>41.428571428571423</c:v>
                </c:pt>
                <c:pt idx="252">
                  <c:v>40.714285714285708</c:v>
                </c:pt>
                <c:pt idx="253">
                  <c:v>30.714285714285715</c:v>
                </c:pt>
                <c:pt idx="254">
                  <c:v>31.428571428571431</c:v>
                </c:pt>
                <c:pt idx="255">
                  <c:v>24.285714285714288</c:v>
                </c:pt>
                <c:pt idx="256">
                  <c:v>14.285714285714286</c:v>
                </c:pt>
                <c:pt idx="257">
                  <c:v>40</c:v>
                </c:pt>
                <c:pt idx="258">
                  <c:v>24.285714285714288</c:v>
                </c:pt>
                <c:pt idx="259">
                  <c:v>22.142857142857142</c:v>
                </c:pt>
                <c:pt idx="260">
                  <c:v>30.714285714285715</c:v>
                </c:pt>
                <c:pt idx="261">
                  <c:v>33.571428571428569</c:v>
                </c:pt>
                <c:pt idx="262">
                  <c:v>17.857142857142858</c:v>
                </c:pt>
                <c:pt idx="263">
                  <c:v>45.714285714285715</c:v>
                </c:pt>
                <c:pt idx="264">
                  <c:v>42.857142857142854</c:v>
                </c:pt>
                <c:pt idx="265">
                  <c:v>42.142857142857139</c:v>
                </c:pt>
                <c:pt idx="266">
                  <c:v>39.285714285714292</c:v>
                </c:pt>
                <c:pt idx="267">
                  <c:v>36.428571428571431</c:v>
                </c:pt>
                <c:pt idx="268">
                  <c:v>37.142857142857146</c:v>
                </c:pt>
                <c:pt idx="269">
                  <c:v>36.428571428571431</c:v>
                </c:pt>
                <c:pt idx="270">
                  <c:v>37.142857142857146</c:v>
                </c:pt>
                <c:pt idx="271">
                  <c:v>37.142857142857146</c:v>
                </c:pt>
                <c:pt idx="272">
                  <c:v>39.285714285714292</c:v>
                </c:pt>
                <c:pt idx="273">
                  <c:v>36.428571428571431</c:v>
                </c:pt>
                <c:pt idx="274">
                  <c:v>36.428571428571431</c:v>
                </c:pt>
                <c:pt idx="275">
                  <c:v>33.571428571428569</c:v>
                </c:pt>
                <c:pt idx="276">
                  <c:v>34.285714285714285</c:v>
                </c:pt>
                <c:pt idx="277">
                  <c:v>33.571428571428569</c:v>
                </c:pt>
                <c:pt idx="278">
                  <c:v>33.571428571428569</c:v>
                </c:pt>
                <c:pt idx="279">
                  <c:v>32.857142857142854</c:v>
                </c:pt>
              </c:numCache>
            </c:numRef>
          </c:xVal>
          <c:yVal>
            <c:numRef>
              <c:f>'Stream TN &amp; DON Concentration'!$K$13:$K$292</c:f>
              <c:numCache>
                <c:formatCode>0.00</c:formatCode>
                <c:ptCount val="280"/>
                <c:pt idx="0">
                  <c:v>-2.1428571428571379</c:v>
                </c:pt>
                <c:pt idx="1">
                  <c:v>1.4285714285714315</c:v>
                </c:pt>
                <c:pt idx="2">
                  <c:v>9.9920072216264089E-16</c:v>
                </c:pt>
                <c:pt idx="3">
                  <c:v>-2.1428571428571308</c:v>
                </c:pt>
                <c:pt idx="4">
                  <c:v>-2.142857142857145</c:v>
                </c:pt>
                <c:pt idx="5">
                  <c:v>-0.7142857142857143</c:v>
                </c:pt>
                <c:pt idx="6">
                  <c:v>2.8571428571428541</c:v>
                </c:pt>
                <c:pt idx="7">
                  <c:v>-0.7142857142857143</c:v>
                </c:pt>
                <c:pt idx="8">
                  <c:v>1.4285714285714173</c:v>
                </c:pt>
                <c:pt idx="9">
                  <c:v>5.7142857142857091</c:v>
                </c:pt>
                <c:pt idx="10">
                  <c:v>-0.7142857142857082</c:v>
                </c:pt>
                <c:pt idx="11">
                  <c:v>-2.8571428571428532</c:v>
                </c:pt>
                <c:pt idx="12">
                  <c:v>-2.8571428571428603</c:v>
                </c:pt>
                <c:pt idx="13">
                  <c:v>3.5714285714285703</c:v>
                </c:pt>
                <c:pt idx="14">
                  <c:v>1.4285714285714342</c:v>
                </c:pt>
                <c:pt idx="15">
                  <c:v>0.7142857142857153</c:v>
                </c:pt>
                <c:pt idx="16">
                  <c:v>0.7142857142857163</c:v>
                </c:pt>
                <c:pt idx="17">
                  <c:v>0.71428571428571885</c:v>
                </c:pt>
                <c:pt idx="18">
                  <c:v>-1.3211653993039363E-14</c:v>
                </c:pt>
                <c:pt idx="19">
                  <c:v>9.9920072216264089E-16</c:v>
                </c:pt>
                <c:pt idx="20">
                  <c:v>2.1428571428571459</c:v>
                </c:pt>
                <c:pt idx="21">
                  <c:v>2.8571428571428612</c:v>
                </c:pt>
                <c:pt idx="22">
                  <c:v>-0.7142857142857143</c:v>
                </c:pt>
                <c:pt idx="23">
                  <c:v>0.7142857142857153</c:v>
                </c:pt>
                <c:pt idx="24">
                  <c:v>6.4285714285714306</c:v>
                </c:pt>
                <c:pt idx="25">
                  <c:v>0.7142857142857153</c:v>
                </c:pt>
                <c:pt idx="26">
                  <c:v>1.4285714285714164</c:v>
                </c:pt>
                <c:pt idx="27">
                  <c:v>2.1428571428571388</c:v>
                </c:pt>
                <c:pt idx="28">
                  <c:v>1.4285714285714315</c:v>
                </c:pt>
                <c:pt idx="29">
                  <c:v>0</c:v>
                </c:pt>
                <c:pt idx="31">
                  <c:v>-0.7142857142857143</c:v>
                </c:pt>
                <c:pt idx="32">
                  <c:v>2.1428571428571459</c:v>
                </c:pt>
                <c:pt idx="33">
                  <c:v>-1.4285714285714164</c:v>
                </c:pt>
                <c:pt idx="34">
                  <c:v>2.1428571428571468</c:v>
                </c:pt>
                <c:pt idx="35">
                  <c:v>1.4285714285714306</c:v>
                </c:pt>
                <c:pt idx="36">
                  <c:v>1.4285714285714386</c:v>
                </c:pt>
                <c:pt idx="37">
                  <c:v>2.1428571428571459</c:v>
                </c:pt>
                <c:pt idx="38">
                  <c:v>2.142857142857153</c:v>
                </c:pt>
                <c:pt idx="39">
                  <c:v>1.4285714285714386</c:v>
                </c:pt>
                <c:pt idx="40">
                  <c:v>2.8571428571428541</c:v>
                </c:pt>
                <c:pt idx="41">
                  <c:v>0.71428571428570919</c:v>
                </c:pt>
                <c:pt idx="42">
                  <c:v>2.8571428571428621</c:v>
                </c:pt>
                <c:pt idx="43">
                  <c:v>9.9920072216264089E-16</c:v>
                </c:pt>
                <c:pt idx="44">
                  <c:v>0.7142857142857163</c:v>
                </c:pt>
                <c:pt idx="45">
                  <c:v>2.1428571428571459</c:v>
                </c:pt>
                <c:pt idx="46">
                  <c:v>0.7142857142857082</c:v>
                </c:pt>
                <c:pt idx="47">
                  <c:v>4.2857142857142776</c:v>
                </c:pt>
                <c:pt idx="48">
                  <c:v>9.9920072216264089E-16</c:v>
                </c:pt>
                <c:pt idx="49">
                  <c:v>2.1428571428571397</c:v>
                </c:pt>
                <c:pt idx="50">
                  <c:v>0</c:v>
                </c:pt>
                <c:pt idx="51">
                  <c:v>2.8571428571428683</c:v>
                </c:pt>
                <c:pt idx="52">
                  <c:v>8.5714285714285712</c:v>
                </c:pt>
                <c:pt idx="53">
                  <c:v>1.4285714285714306</c:v>
                </c:pt>
                <c:pt idx="54">
                  <c:v>1.4285714285714315</c:v>
                </c:pt>
                <c:pt idx="55">
                  <c:v>1.4285714285714244</c:v>
                </c:pt>
                <c:pt idx="56">
                  <c:v>2.8571428571428541</c:v>
                </c:pt>
                <c:pt idx="57">
                  <c:v>2.857142857142855</c:v>
                </c:pt>
                <c:pt idx="58">
                  <c:v>0.7142857142857082</c:v>
                </c:pt>
                <c:pt idx="59">
                  <c:v>2.1428571428571432</c:v>
                </c:pt>
                <c:pt idx="60">
                  <c:v>4.9999999999999973</c:v>
                </c:pt>
                <c:pt idx="61">
                  <c:v>4.2857142857142785</c:v>
                </c:pt>
                <c:pt idx="62">
                  <c:v>2.1428571428571468</c:v>
                </c:pt>
                <c:pt idx="63">
                  <c:v>5</c:v>
                </c:pt>
                <c:pt idx="65">
                  <c:v>14.285714285714286</c:v>
                </c:pt>
                <c:pt idx="66">
                  <c:v>2.1428571428571432</c:v>
                </c:pt>
                <c:pt idx="67">
                  <c:v>2.1428571428571326</c:v>
                </c:pt>
                <c:pt idx="68">
                  <c:v>1.4285714285714306</c:v>
                </c:pt>
                <c:pt idx="69">
                  <c:v>0.71428571428571985</c:v>
                </c:pt>
                <c:pt idx="70">
                  <c:v>0.71428571428571275</c:v>
                </c:pt>
                <c:pt idx="71">
                  <c:v>2.1428571428571326</c:v>
                </c:pt>
                <c:pt idx="72">
                  <c:v>0.71428571428570919</c:v>
                </c:pt>
                <c:pt idx="73">
                  <c:v>0.7142857142857163</c:v>
                </c:pt>
                <c:pt idx="74">
                  <c:v>1.4285714285714315</c:v>
                </c:pt>
                <c:pt idx="75">
                  <c:v>1.4285714285714315</c:v>
                </c:pt>
                <c:pt idx="76">
                  <c:v>3.5714285714285774</c:v>
                </c:pt>
                <c:pt idx="77">
                  <c:v>-2.8571428571428461</c:v>
                </c:pt>
                <c:pt idx="78">
                  <c:v>5.0000000000000009</c:v>
                </c:pt>
                <c:pt idx="79">
                  <c:v>2.8571428571428621</c:v>
                </c:pt>
                <c:pt idx="80">
                  <c:v>2.8571428571428621</c:v>
                </c:pt>
                <c:pt idx="81">
                  <c:v>2.8571428571428621</c:v>
                </c:pt>
                <c:pt idx="82">
                  <c:v>2.1428571428571397</c:v>
                </c:pt>
                <c:pt idx="83">
                  <c:v>1.4285714285714244</c:v>
                </c:pt>
                <c:pt idx="84">
                  <c:v>-1.4285714285714297</c:v>
                </c:pt>
                <c:pt idx="85">
                  <c:v>-3.5714285714285685</c:v>
                </c:pt>
                <c:pt idx="86">
                  <c:v>2.1428571428571468</c:v>
                </c:pt>
                <c:pt idx="87">
                  <c:v>-4.2857142857142838</c:v>
                </c:pt>
                <c:pt idx="88">
                  <c:v>0.7142857142857163</c:v>
                </c:pt>
                <c:pt idx="89">
                  <c:v>-0.7142857142857143</c:v>
                </c:pt>
                <c:pt idx="90">
                  <c:v>-1.4285714285714297</c:v>
                </c:pt>
                <c:pt idx="91">
                  <c:v>2.1428571428571468</c:v>
                </c:pt>
                <c:pt idx="92">
                  <c:v>4.2857142857142918</c:v>
                </c:pt>
                <c:pt idx="94">
                  <c:v>-0.7142857142857143</c:v>
                </c:pt>
                <c:pt idx="95">
                  <c:v>7.1428571428571397</c:v>
                </c:pt>
                <c:pt idx="96">
                  <c:v>0.7142857142857163</c:v>
                </c:pt>
                <c:pt idx="97">
                  <c:v>2.8571428571428621</c:v>
                </c:pt>
                <c:pt idx="98">
                  <c:v>2.1428571428571468</c:v>
                </c:pt>
                <c:pt idx="99">
                  <c:v>1.4285714285714244</c:v>
                </c:pt>
                <c:pt idx="100">
                  <c:v>-1.4285714285714226</c:v>
                </c:pt>
                <c:pt idx="101">
                  <c:v>11.428571428571432</c:v>
                </c:pt>
                <c:pt idx="102">
                  <c:v>7.8571428571428541</c:v>
                </c:pt>
                <c:pt idx="103">
                  <c:v>7.857142857142855</c:v>
                </c:pt>
                <c:pt idx="104">
                  <c:v>2.8571428571428479</c:v>
                </c:pt>
                <c:pt idx="108">
                  <c:v>4.2857142857142856</c:v>
                </c:pt>
                <c:pt idx="109">
                  <c:v>7.1428571428571432</c:v>
                </c:pt>
                <c:pt idx="110">
                  <c:v>3.5714285714285703</c:v>
                </c:pt>
                <c:pt idx="111">
                  <c:v>5.7142857142857126</c:v>
                </c:pt>
                <c:pt idx="112">
                  <c:v>4.2857142857142856</c:v>
                </c:pt>
                <c:pt idx="113">
                  <c:v>4.9999999999999973</c:v>
                </c:pt>
                <c:pt idx="114">
                  <c:v>2.1428571428571317</c:v>
                </c:pt>
                <c:pt idx="115">
                  <c:v>-0.7142857142857143</c:v>
                </c:pt>
                <c:pt idx="116">
                  <c:v>0.7142857142857163</c:v>
                </c:pt>
                <c:pt idx="117">
                  <c:v>-0.7142857142857143</c:v>
                </c:pt>
                <c:pt idx="118">
                  <c:v>2.8571428571428479</c:v>
                </c:pt>
                <c:pt idx="119">
                  <c:v>9.9920072216264089E-16</c:v>
                </c:pt>
                <c:pt idx="120">
                  <c:v>0.71428571428570919</c:v>
                </c:pt>
                <c:pt idx="121">
                  <c:v>2.8571428571428692</c:v>
                </c:pt>
                <c:pt idx="122">
                  <c:v>2.1428571428571468</c:v>
                </c:pt>
                <c:pt idx="123">
                  <c:v>9.9920072216264089E-16</c:v>
                </c:pt>
                <c:pt idx="124">
                  <c:v>9.9920072216264089E-16</c:v>
                </c:pt>
                <c:pt idx="125">
                  <c:v>1.4285714285714315</c:v>
                </c:pt>
                <c:pt idx="126">
                  <c:v>2.1428571428571326</c:v>
                </c:pt>
                <c:pt idx="127">
                  <c:v>0.7142857142857163</c:v>
                </c:pt>
                <c:pt idx="128">
                  <c:v>0.71428571428570209</c:v>
                </c:pt>
                <c:pt idx="129">
                  <c:v>1.4285714285714173</c:v>
                </c:pt>
                <c:pt idx="130">
                  <c:v>9.9920072216264089E-16</c:v>
                </c:pt>
                <c:pt idx="131">
                  <c:v>0.7142857142857163</c:v>
                </c:pt>
                <c:pt idx="132">
                  <c:v>2.857142857142855</c:v>
                </c:pt>
                <c:pt idx="133">
                  <c:v>2.1428571428571459</c:v>
                </c:pt>
                <c:pt idx="134">
                  <c:v>3.5714285714285694</c:v>
                </c:pt>
                <c:pt idx="135">
                  <c:v>10</c:v>
                </c:pt>
                <c:pt idx="136">
                  <c:v>3.5714285714285632</c:v>
                </c:pt>
                <c:pt idx="137">
                  <c:v>-0.7142857142857143</c:v>
                </c:pt>
                <c:pt idx="138">
                  <c:v>9.9920072216264089E-16</c:v>
                </c:pt>
                <c:pt idx="139">
                  <c:v>-1.4285714285714155</c:v>
                </c:pt>
                <c:pt idx="140">
                  <c:v>4.2857142857142856</c:v>
                </c:pt>
                <c:pt idx="141">
                  <c:v>-2.142857142857145</c:v>
                </c:pt>
                <c:pt idx="142">
                  <c:v>9.9920072216264089E-16</c:v>
                </c:pt>
                <c:pt idx="143">
                  <c:v>21.428571428571427</c:v>
                </c:pt>
                <c:pt idx="144">
                  <c:v>2.857142857142855</c:v>
                </c:pt>
                <c:pt idx="145">
                  <c:v>2.8571428571428621</c:v>
                </c:pt>
                <c:pt idx="146">
                  <c:v>1.4285714285714244</c:v>
                </c:pt>
                <c:pt idx="147">
                  <c:v>5.7142857142857091</c:v>
                </c:pt>
                <c:pt idx="148">
                  <c:v>1.4285714285714315</c:v>
                </c:pt>
                <c:pt idx="149">
                  <c:v>5.0000000000000071</c:v>
                </c:pt>
                <c:pt idx="150">
                  <c:v>-0.7142857142857143</c:v>
                </c:pt>
                <c:pt idx="151">
                  <c:v>2.1428571428571459</c:v>
                </c:pt>
                <c:pt idx="152">
                  <c:v>3.5714285714285774</c:v>
                </c:pt>
                <c:pt idx="153">
                  <c:v>4.2857142857142856</c:v>
                </c:pt>
                <c:pt idx="154">
                  <c:v>7.8571428571428479</c:v>
                </c:pt>
                <c:pt idx="155">
                  <c:v>2.1428571428571397</c:v>
                </c:pt>
                <c:pt idx="156">
                  <c:v>9.9920072216264089E-16</c:v>
                </c:pt>
                <c:pt idx="157">
                  <c:v>-5.7142857142857144</c:v>
                </c:pt>
                <c:pt idx="158">
                  <c:v>9.9920072216264089E-16</c:v>
                </c:pt>
                <c:pt idx="159">
                  <c:v>1.4285714285714315</c:v>
                </c:pt>
                <c:pt idx="160">
                  <c:v>2.1428571428571459</c:v>
                </c:pt>
                <c:pt idx="161">
                  <c:v>0.71428571428570919</c:v>
                </c:pt>
                <c:pt idx="162">
                  <c:v>-0.7142857142857143</c:v>
                </c:pt>
                <c:pt idx="163">
                  <c:v>9.9920072216264089E-16</c:v>
                </c:pt>
                <c:pt idx="164">
                  <c:v>5.7142857142857091</c:v>
                </c:pt>
                <c:pt idx="165">
                  <c:v>4.2857142857142865</c:v>
                </c:pt>
                <c:pt idx="166">
                  <c:v>2.1428571428571477</c:v>
                </c:pt>
                <c:pt idx="167">
                  <c:v>3.5714285714285774</c:v>
                </c:pt>
                <c:pt idx="168">
                  <c:v>1.4285714285714235</c:v>
                </c:pt>
                <c:pt idx="169">
                  <c:v>4.2857142857142927</c:v>
                </c:pt>
                <c:pt idx="170">
                  <c:v>1.4285714285714244</c:v>
                </c:pt>
                <c:pt idx="171">
                  <c:v>2.8571428571428612</c:v>
                </c:pt>
                <c:pt idx="172">
                  <c:v>5.7142857142857082</c:v>
                </c:pt>
                <c:pt idx="173">
                  <c:v>4.9999999999999929</c:v>
                </c:pt>
                <c:pt idx="174">
                  <c:v>8.5714285714285641</c:v>
                </c:pt>
                <c:pt idx="175">
                  <c:v>2.8571428571428612</c:v>
                </c:pt>
                <c:pt idx="176">
                  <c:v>0.7142857142857163</c:v>
                </c:pt>
                <c:pt idx="177">
                  <c:v>2.857142857142847</c:v>
                </c:pt>
                <c:pt idx="178">
                  <c:v>2.8571428571428479</c:v>
                </c:pt>
                <c:pt idx="179">
                  <c:v>2.8571428571428479</c:v>
                </c:pt>
                <c:pt idx="180">
                  <c:v>1.4285714285714173</c:v>
                </c:pt>
                <c:pt idx="181">
                  <c:v>0.7142857142857163</c:v>
                </c:pt>
                <c:pt idx="182">
                  <c:v>2.1428571428571459</c:v>
                </c:pt>
                <c:pt idx="183">
                  <c:v>0.7142857142857163</c:v>
                </c:pt>
                <c:pt idx="184">
                  <c:v>0</c:v>
                </c:pt>
                <c:pt idx="185">
                  <c:v>3.5714285714285783</c:v>
                </c:pt>
                <c:pt idx="186">
                  <c:v>0.7142857142857153</c:v>
                </c:pt>
                <c:pt idx="188">
                  <c:v>3.5714285714285694</c:v>
                </c:pt>
                <c:pt idx="189">
                  <c:v>2.1428571428571317</c:v>
                </c:pt>
                <c:pt idx="190">
                  <c:v>0.71428571428572341</c:v>
                </c:pt>
                <c:pt idx="191">
                  <c:v>1.4285714285714315</c:v>
                </c:pt>
                <c:pt idx="192">
                  <c:v>2.1428571428571539</c:v>
                </c:pt>
                <c:pt idx="193">
                  <c:v>2.1428571428571326</c:v>
                </c:pt>
                <c:pt idx="194">
                  <c:v>2.8571428571428621</c:v>
                </c:pt>
                <c:pt idx="195">
                  <c:v>3.5714285714285703</c:v>
                </c:pt>
                <c:pt idx="196">
                  <c:v>2.857142857142855</c:v>
                </c:pt>
                <c:pt idx="197">
                  <c:v>2.857142857142855</c:v>
                </c:pt>
                <c:pt idx="198">
                  <c:v>5.0000000000000009</c:v>
                </c:pt>
                <c:pt idx="199">
                  <c:v>2.1428571428571459</c:v>
                </c:pt>
                <c:pt idx="200">
                  <c:v>3.5714285714285703</c:v>
                </c:pt>
                <c:pt idx="201">
                  <c:v>5</c:v>
                </c:pt>
                <c:pt idx="202">
                  <c:v>5.0000000000000071</c:v>
                </c:pt>
                <c:pt idx="203">
                  <c:v>4.9999999999999929</c:v>
                </c:pt>
                <c:pt idx="204">
                  <c:v>4.2857142857142918</c:v>
                </c:pt>
                <c:pt idx="205">
                  <c:v>4.2857142857142776</c:v>
                </c:pt>
                <c:pt idx="206">
                  <c:v>3.5714285714285765</c:v>
                </c:pt>
                <c:pt idx="208">
                  <c:v>4.2857142857142785</c:v>
                </c:pt>
                <c:pt idx="209">
                  <c:v>4.2857142857142785</c:v>
                </c:pt>
                <c:pt idx="210">
                  <c:v>1.4285714285714306</c:v>
                </c:pt>
                <c:pt idx="211">
                  <c:v>4.2857142857142927</c:v>
                </c:pt>
                <c:pt idx="212">
                  <c:v>2.857142857142847</c:v>
                </c:pt>
                <c:pt idx="213">
                  <c:v>3.5714285714285836</c:v>
                </c:pt>
                <c:pt idx="214">
                  <c:v>-1.4285714285714235</c:v>
                </c:pt>
                <c:pt idx="215">
                  <c:v>4.2857142857142856</c:v>
                </c:pt>
                <c:pt idx="216">
                  <c:v>4.2857142857142856</c:v>
                </c:pt>
                <c:pt idx="217">
                  <c:v>3.5714285714285632</c:v>
                </c:pt>
                <c:pt idx="218">
                  <c:v>2.8571428571428621</c:v>
                </c:pt>
                <c:pt idx="219">
                  <c:v>0.7142857142857163</c:v>
                </c:pt>
                <c:pt idx="220">
                  <c:v>2.1428571428571397</c:v>
                </c:pt>
                <c:pt idx="221">
                  <c:v>2.1428571428571468</c:v>
                </c:pt>
                <c:pt idx="222">
                  <c:v>8.5714285714285694</c:v>
                </c:pt>
                <c:pt idx="223">
                  <c:v>8.5714285714285783</c:v>
                </c:pt>
                <c:pt idx="224">
                  <c:v>8.5714285714285765</c:v>
                </c:pt>
                <c:pt idx="225">
                  <c:v>7.1428571428571397</c:v>
                </c:pt>
                <c:pt idx="226">
                  <c:v>7.1428571428571397</c:v>
                </c:pt>
                <c:pt idx="227">
                  <c:v>3.5714285714285765</c:v>
                </c:pt>
                <c:pt idx="228">
                  <c:v>2.857142857142855</c:v>
                </c:pt>
                <c:pt idx="229">
                  <c:v>5.0000000000000009</c:v>
                </c:pt>
                <c:pt idx="230">
                  <c:v>3.5714285714285632</c:v>
                </c:pt>
                <c:pt idx="231">
                  <c:v>9.2857142857142936</c:v>
                </c:pt>
                <c:pt idx="232">
                  <c:v>5.0000000000000009</c:v>
                </c:pt>
                <c:pt idx="233">
                  <c:v>9.2857142857142865</c:v>
                </c:pt>
                <c:pt idx="234">
                  <c:v>3.5714285714285632</c:v>
                </c:pt>
                <c:pt idx="235">
                  <c:v>1.4285714285714173</c:v>
                </c:pt>
                <c:pt idx="236">
                  <c:v>1.4285714285714315</c:v>
                </c:pt>
                <c:pt idx="237">
                  <c:v>0.71428571428570209</c:v>
                </c:pt>
                <c:pt idx="238">
                  <c:v>1.9984014443252818E-15</c:v>
                </c:pt>
                <c:pt idx="239">
                  <c:v>4.9999999999999867</c:v>
                </c:pt>
                <c:pt idx="240">
                  <c:v>0.7142857142857163</c:v>
                </c:pt>
                <c:pt idx="241">
                  <c:v>2.1428571428571468</c:v>
                </c:pt>
                <c:pt idx="242">
                  <c:v>2.8571428571428621</c:v>
                </c:pt>
                <c:pt idx="243">
                  <c:v>4.2857142857142856</c:v>
                </c:pt>
                <c:pt idx="244">
                  <c:v>1.4285714285714315</c:v>
                </c:pt>
                <c:pt idx="245">
                  <c:v>2.1428571428571468</c:v>
                </c:pt>
                <c:pt idx="246">
                  <c:v>2.8571428571428541</c:v>
                </c:pt>
                <c:pt idx="247">
                  <c:v>2.1428571428571397</c:v>
                </c:pt>
                <c:pt idx="248">
                  <c:v>1.4285714285714173</c:v>
                </c:pt>
                <c:pt idx="249">
                  <c:v>2.1428571428571468</c:v>
                </c:pt>
                <c:pt idx="250">
                  <c:v>3.5714285714285703</c:v>
                </c:pt>
                <c:pt idx="251">
                  <c:v>1.4285714285714326</c:v>
                </c:pt>
                <c:pt idx="252">
                  <c:v>0.7142857142857163</c:v>
                </c:pt>
                <c:pt idx="253">
                  <c:v>2.857142857142855</c:v>
                </c:pt>
                <c:pt idx="254">
                  <c:v>2.1428571428571397</c:v>
                </c:pt>
                <c:pt idx="255">
                  <c:v>2.1428571428571397</c:v>
                </c:pt>
                <c:pt idx="256">
                  <c:v>0</c:v>
                </c:pt>
                <c:pt idx="257">
                  <c:v>1.4285714285714244</c:v>
                </c:pt>
                <c:pt idx="258">
                  <c:v>3.5714285714285703</c:v>
                </c:pt>
                <c:pt idx="259">
                  <c:v>1.4285714285714255</c:v>
                </c:pt>
                <c:pt idx="260">
                  <c:v>5.0000000000000009</c:v>
                </c:pt>
                <c:pt idx="261">
                  <c:v>0.7142857142857173</c:v>
                </c:pt>
                <c:pt idx="262">
                  <c:v>1.4285714285714279</c:v>
                </c:pt>
                <c:pt idx="263">
                  <c:v>4.2857142857142785</c:v>
                </c:pt>
                <c:pt idx="264">
                  <c:v>-1.4285714285714297</c:v>
                </c:pt>
                <c:pt idx="265">
                  <c:v>2.1428571428571459</c:v>
                </c:pt>
                <c:pt idx="266">
                  <c:v>4.9999999999999938</c:v>
                </c:pt>
                <c:pt idx="267">
                  <c:v>9.9920072216264089E-16</c:v>
                </c:pt>
                <c:pt idx="268">
                  <c:v>4.2857142857142785</c:v>
                </c:pt>
                <c:pt idx="269">
                  <c:v>1.4285714285714315</c:v>
                </c:pt>
                <c:pt idx="270">
                  <c:v>5.7142857142857082</c:v>
                </c:pt>
                <c:pt idx="271">
                  <c:v>2.1428571428571397</c:v>
                </c:pt>
                <c:pt idx="272">
                  <c:v>2.8571428571428479</c:v>
                </c:pt>
                <c:pt idx="273">
                  <c:v>0.7142857142857163</c:v>
                </c:pt>
                <c:pt idx="274">
                  <c:v>9.9920072216264089E-16</c:v>
                </c:pt>
                <c:pt idx="275">
                  <c:v>2.1428571428571459</c:v>
                </c:pt>
                <c:pt idx="276">
                  <c:v>2.8571428571428612</c:v>
                </c:pt>
                <c:pt idx="277">
                  <c:v>2.1428571428571459</c:v>
                </c:pt>
                <c:pt idx="278">
                  <c:v>2.1428571428571459</c:v>
                </c:pt>
                <c:pt idx="279">
                  <c:v>2.8571428571428621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90-CB4E-B9C0-C19EE277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532208"/>
        <c:axId val="778567424"/>
      </c:scatterChart>
      <c:valAx>
        <c:axId val="77853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Stream</a:t>
                </a:r>
                <a:r>
                  <a:rPr lang="en-US" sz="2000" baseline="0"/>
                  <a:t> </a:t>
                </a:r>
                <a:r>
                  <a:rPr lang="en-US" sz="2000"/>
                  <a:t>NO</a:t>
                </a:r>
                <a:r>
                  <a:rPr lang="en-US" sz="2000" baseline="-25000"/>
                  <a:t>3 </a:t>
                </a:r>
                <a:r>
                  <a:rPr lang="en-US" sz="2000"/>
                  <a:t>Concentration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/>
                  <a:t>/L)</a:t>
                </a:r>
              </a:p>
            </c:rich>
          </c:tx>
          <c:layout>
            <c:manualLayout>
              <c:xMode val="edge"/>
              <c:yMode val="edge"/>
              <c:x val="0.3579818114385378"/>
              <c:y val="0.91459407147837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67424"/>
        <c:crosses val="autoZero"/>
        <c:crossBetween val="midCat"/>
      </c:valAx>
      <c:valAx>
        <c:axId val="778567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/>
                  <a:t>Stream DON Concentration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 b="0"/>
                  <a:t>/L)</a:t>
                </a:r>
              </a:p>
            </c:rich>
          </c:tx>
          <c:layout>
            <c:manualLayout>
              <c:xMode val="edge"/>
              <c:yMode val="edge"/>
              <c:x val="6.8452386406498726E-3"/>
              <c:y val="0.180903047863430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3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TN Discharge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71773798674447E-2"/>
          <c:y val="0.10053123465303941"/>
          <c:w val="0.90531119901790125"/>
          <c:h val="0.8272768883261246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'Stream TN Discharge'!$A$8:$A$131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'Stream TN Discharge'!$E$8:$E$131</c:f>
              <c:numCache>
                <c:formatCode>0.00</c:formatCode>
                <c:ptCount val="124"/>
                <c:pt idx="0">
                  <c:v>1.1610850506245427</c:v>
                </c:pt>
                <c:pt idx="1">
                  <c:v>1.4895206315919036</c:v>
                </c:pt>
                <c:pt idx="2">
                  <c:v>1.4814893882992655</c:v>
                </c:pt>
                <c:pt idx="3">
                  <c:v>1.4218891091275823</c:v>
                </c:pt>
                <c:pt idx="4">
                  <c:v>1.0258220056958991</c:v>
                </c:pt>
                <c:pt idx="5">
                  <c:v>1.5550386689792151</c:v>
                </c:pt>
                <c:pt idx="6">
                  <c:v>1.6116800690430846</c:v>
                </c:pt>
                <c:pt idx="7">
                  <c:v>2.0694609367234618</c:v>
                </c:pt>
                <c:pt idx="8">
                  <c:v>1.449787112144115</c:v>
                </c:pt>
                <c:pt idx="9">
                  <c:v>1.6099892809814764</c:v>
                </c:pt>
                <c:pt idx="10">
                  <c:v>1.3593299508480847</c:v>
                </c:pt>
                <c:pt idx="11">
                  <c:v>1.8982686454856472</c:v>
                </c:pt>
                <c:pt idx="12">
                  <c:v>1.666207984029944</c:v>
                </c:pt>
                <c:pt idx="13">
                  <c:v>1.8893920081622051</c:v>
                </c:pt>
                <c:pt idx="14">
                  <c:v>1.4066720165731104</c:v>
                </c:pt>
                <c:pt idx="15">
                  <c:v>1.5076966032541903</c:v>
                </c:pt>
                <c:pt idx="16">
                  <c:v>1.491211419653512</c:v>
                </c:pt>
                <c:pt idx="17">
                  <c:v>1.289584943306753</c:v>
                </c:pt>
                <c:pt idx="18">
                  <c:v>1.4945929957767283</c:v>
                </c:pt>
                <c:pt idx="19">
                  <c:v>1.2819763970295173</c:v>
                </c:pt>
                <c:pt idx="20">
                  <c:v>1.4539301769472157</c:v>
                </c:pt>
                <c:pt idx="21">
                  <c:v>0.95406463929485719</c:v>
                </c:pt>
                <c:pt idx="22">
                  <c:v>0.76721600790873867</c:v>
                </c:pt>
                <c:pt idx="23">
                  <c:v>0.87827987971167665</c:v>
                </c:pt>
                <c:pt idx="24">
                  <c:v>1.037166548079173</c:v>
                </c:pt>
                <c:pt idx="25">
                  <c:v>0.4518705598059623</c:v>
                </c:pt>
                <c:pt idx="26">
                  <c:v>1.560840235478826</c:v>
                </c:pt>
                <c:pt idx="27">
                  <c:v>1.5263989907282176</c:v>
                </c:pt>
                <c:pt idx="28">
                  <c:v>1.279960181202016</c:v>
                </c:pt>
                <c:pt idx="29">
                  <c:v>1.3899715357937663</c:v>
                </c:pt>
                <c:pt idx="30">
                  <c:v>0.85618430195998818</c:v>
                </c:pt>
                <c:pt idx="31">
                  <c:v>1.74434630726534</c:v>
                </c:pt>
                <c:pt idx="32">
                  <c:v>1.8054433398057637</c:v>
                </c:pt>
                <c:pt idx="33">
                  <c:v>2.1809794105068168</c:v>
                </c:pt>
                <c:pt idx="34">
                  <c:v>1.5473610471781107</c:v>
                </c:pt>
                <c:pt idx="35">
                  <c:v>2.3061166350056848</c:v>
                </c:pt>
                <c:pt idx="36">
                  <c:v>1.7944559647935592</c:v>
                </c:pt>
                <c:pt idx="37">
                  <c:v>2.0865323281088668</c:v>
                </c:pt>
                <c:pt idx="38">
                  <c:v>1.5207552667199431</c:v>
                </c:pt>
                <c:pt idx="39">
                  <c:v>1.7441646704478773</c:v>
                </c:pt>
                <c:pt idx="40">
                  <c:v>1.6603360970615078</c:v>
                </c:pt>
                <c:pt idx="41">
                  <c:v>1.6528009857147679</c:v>
                </c:pt>
                <c:pt idx="42">
                  <c:v>2.5016920132830358</c:v>
                </c:pt>
                <c:pt idx="43">
                  <c:v>1.8329571172522645</c:v>
                </c:pt>
                <c:pt idx="44">
                  <c:v>2.3996618417003122</c:v>
                </c:pt>
                <c:pt idx="45">
                  <c:v>2.982562047551677</c:v>
                </c:pt>
                <c:pt idx="46">
                  <c:v>1.5707764498301362</c:v>
                </c:pt>
                <c:pt idx="47">
                  <c:v>1.6771695019951951</c:v>
                </c:pt>
                <c:pt idx="48">
                  <c:v>2.6517753755713716</c:v>
                </c:pt>
                <c:pt idx="49">
                  <c:v>2.2586331346833757</c:v>
                </c:pt>
                <c:pt idx="50">
                  <c:v>1.8269937738512925</c:v>
                </c:pt>
                <c:pt idx="51">
                  <c:v>1.6644534060745708</c:v>
                </c:pt>
                <c:pt idx="52">
                  <c:v>1.1908721164179925</c:v>
                </c:pt>
                <c:pt idx="53">
                  <c:v>1.5974060343014362</c:v>
                </c:pt>
                <c:pt idx="54">
                  <c:v>1.9728003432135892</c:v>
                </c:pt>
                <c:pt idx="55">
                  <c:v>1.5256410407523162</c:v>
                </c:pt>
                <c:pt idx="56">
                  <c:v>1.9704993204353445</c:v>
                </c:pt>
                <c:pt idx="57">
                  <c:v>1.3674339355078873</c:v>
                </c:pt>
                <c:pt idx="58">
                  <c:v>1.6722995585900453</c:v>
                </c:pt>
                <c:pt idx="59">
                  <c:v>1.463045792485419</c:v>
                </c:pt>
                <c:pt idx="60">
                  <c:v>1.1128583646523145</c:v>
                </c:pt>
                <c:pt idx="61">
                  <c:v>1.2564172665997593</c:v>
                </c:pt>
                <c:pt idx="62">
                  <c:v>1.3222904069013384</c:v>
                </c:pt>
                <c:pt idx="63">
                  <c:v>1.2335808625891644</c:v>
                </c:pt>
                <c:pt idx="64">
                  <c:v>1.0238985482233669</c:v>
                </c:pt>
                <c:pt idx="65">
                  <c:v>0.83491351780119449</c:v>
                </c:pt>
                <c:pt idx="66">
                  <c:v>0.76643852947991908</c:v>
                </c:pt>
                <c:pt idx="67">
                  <c:v>0.9841720321234545</c:v>
                </c:pt>
                <c:pt idx="68">
                  <c:v>0.72900521259003404</c:v>
                </c:pt>
                <c:pt idx="69">
                  <c:v>0.81094423702647356</c:v>
                </c:pt>
                <c:pt idx="70">
                  <c:v>0.60873505169380493</c:v>
                </c:pt>
                <c:pt idx="71">
                  <c:v>1.0440911522118028</c:v>
                </c:pt>
                <c:pt idx="72">
                  <c:v>2.0366006757813695</c:v>
                </c:pt>
                <c:pt idx="73">
                  <c:v>1.9153602523373248</c:v>
                </c:pt>
                <c:pt idx="74">
                  <c:v>1.7332709848937813</c:v>
                </c:pt>
                <c:pt idx="75">
                  <c:v>2.3006783000572719</c:v>
                </c:pt>
                <c:pt idx="76">
                  <c:v>1.680864007362032</c:v>
                </c:pt>
                <c:pt idx="77">
                  <c:v>1.8898258017109135</c:v>
                </c:pt>
                <c:pt idx="78">
                  <c:v>1.9191713469704226</c:v>
                </c:pt>
                <c:pt idx="79">
                  <c:v>2.0503965715264378</c:v>
                </c:pt>
                <c:pt idx="80">
                  <c:v>2.8936173117847419</c:v>
                </c:pt>
                <c:pt idx="81">
                  <c:v>5.5891771196928337</c:v>
                </c:pt>
                <c:pt idx="82">
                  <c:v>5.3844046705301043</c:v>
                </c:pt>
                <c:pt idx="83">
                  <c:v>4.7216091922395087</c:v>
                </c:pt>
                <c:pt idx="84">
                  <c:v>6.248054151046043</c:v>
                </c:pt>
                <c:pt idx="85">
                  <c:v>6.1646372499444606</c:v>
                </c:pt>
                <c:pt idx="86">
                  <c:v>5.1994527963696218</c:v>
                </c:pt>
                <c:pt idx="87">
                  <c:v>3.1972010251909677</c:v>
                </c:pt>
                <c:pt idx="88">
                  <c:v>3.4264696473173863</c:v>
                </c:pt>
                <c:pt idx="89">
                  <c:v>5.9676050189590573</c:v>
                </c:pt>
                <c:pt idx="90">
                  <c:v>6.8153554467335926</c:v>
                </c:pt>
                <c:pt idx="91">
                  <c:v>4.5121078632584766</c:v>
                </c:pt>
                <c:pt idx="92">
                  <c:v>3.7987066657542403</c:v>
                </c:pt>
                <c:pt idx="93">
                  <c:v>4.7068066791489507</c:v>
                </c:pt>
                <c:pt idx="94">
                  <c:v>5.7650604953914906</c:v>
                </c:pt>
                <c:pt idx="95">
                  <c:v>4.0547889265975332</c:v>
                </c:pt>
                <c:pt idx="96">
                  <c:v>7.7036861304601612</c:v>
                </c:pt>
                <c:pt idx="97">
                  <c:v>5.0086462138141759</c:v>
                </c:pt>
                <c:pt idx="98">
                  <c:v>4.8449350177496227</c:v>
                </c:pt>
                <c:pt idx="99">
                  <c:v>4.2665075870540843</c:v>
                </c:pt>
                <c:pt idx="100">
                  <c:v>3.597012687383188</c:v>
                </c:pt>
                <c:pt idx="101">
                  <c:v>4.1176270670265129</c:v>
                </c:pt>
                <c:pt idx="102">
                  <c:v>4.6754084791962107</c:v>
                </c:pt>
                <c:pt idx="103">
                  <c:v>5.0175484653682947</c:v>
                </c:pt>
                <c:pt idx="104">
                  <c:v>6.0538689986778307</c:v>
                </c:pt>
                <c:pt idx="105">
                  <c:v>4.3375271517813827</c:v>
                </c:pt>
                <c:pt idx="106">
                  <c:v>4.8780658807443409</c:v>
                </c:pt>
                <c:pt idx="107">
                  <c:v>5.9135840691512138</c:v>
                </c:pt>
                <c:pt idx="108">
                  <c:v>4.9499776157793622</c:v>
                </c:pt>
                <c:pt idx="109">
                  <c:v>3.5900498644824754</c:v>
                </c:pt>
                <c:pt idx="110">
                  <c:v>2.1394764679936387</c:v>
                </c:pt>
                <c:pt idx="111">
                  <c:v>4.5421418431109961</c:v>
                </c:pt>
                <c:pt idx="112">
                  <c:v>3.3064064600929406</c:v>
                </c:pt>
                <c:pt idx="113">
                  <c:v>3.7604524667186086</c:v>
                </c:pt>
                <c:pt idx="114">
                  <c:v>2.8990243771241273</c:v>
                </c:pt>
                <c:pt idx="115">
                  <c:v>2.9502903255238127</c:v>
                </c:pt>
                <c:pt idx="116">
                  <c:v>3.3438141533167709</c:v>
                </c:pt>
                <c:pt idx="117">
                  <c:v>4.4229051241588753</c:v>
                </c:pt>
                <c:pt idx="118">
                  <c:v>6.1114611766015221</c:v>
                </c:pt>
                <c:pt idx="119">
                  <c:v>4.4053106002233866</c:v>
                </c:pt>
                <c:pt idx="120">
                  <c:v>3.970375166497452</c:v>
                </c:pt>
                <c:pt idx="121">
                  <c:v>2.8442059256512255</c:v>
                </c:pt>
                <c:pt idx="122">
                  <c:v>4.3783196315832624</c:v>
                </c:pt>
                <c:pt idx="123">
                  <c:v>3.7601234562844561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4-294C-8193-CFD30ED04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8927"/>
        <c:axId val="141838159"/>
      </c:scatterChart>
      <c:valAx>
        <c:axId val="141808927"/>
        <c:scaling>
          <c:orientation val="minMax"/>
          <c:max val="2030"/>
          <c:min val="189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38159"/>
        <c:crosses val="autoZero"/>
        <c:crossBetween val="midCat"/>
      </c:valAx>
      <c:valAx>
        <c:axId val="14183815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 flow vs NO3 concentration post 1990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16808346337196E-2"/>
                  <c:y val="-0.330605275512830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Discharge'!$B$98:$B$132</c:f>
              <c:numCache>
                <c:formatCode>0.00</c:formatCode>
                <c:ptCount val="35"/>
                <c:pt idx="0">
                  <c:v>6864087.5200000023</c:v>
                </c:pt>
                <c:pt idx="1">
                  <c:v>5018158.4800000051</c:v>
                </c:pt>
                <c:pt idx="2">
                  <c:v>4683862.9600000083</c:v>
                </c:pt>
                <c:pt idx="3">
                  <c:v>5955464.0799999973</c:v>
                </c:pt>
                <c:pt idx="4">
                  <c:v>8377318.7200000007</c:v>
                </c:pt>
                <c:pt idx="5">
                  <c:v>5118203.6799999988</c:v>
                </c:pt>
                <c:pt idx="6">
                  <c:v>10633851.519999996</c:v>
                </c:pt>
                <c:pt idx="7">
                  <c:v>6600850.7200000035</c:v>
                </c:pt>
                <c:pt idx="8">
                  <c:v>6152663.4399999967</c:v>
                </c:pt>
                <c:pt idx="9">
                  <c:v>4533072.4000000041</c:v>
                </c:pt>
                <c:pt idx="10">
                  <c:v>4838229.2800000012</c:v>
                </c:pt>
                <c:pt idx="11">
                  <c:v>5433935.680000009</c:v>
                </c:pt>
                <c:pt idx="12">
                  <c:v>6274771.8400000008</c:v>
                </c:pt>
                <c:pt idx="13">
                  <c:v>7195948.4800000088</c:v>
                </c:pt>
                <c:pt idx="14">
                  <c:v>7785872.799999984</c:v>
                </c:pt>
                <c:pt idx="15">
                  <c:v>4838609.68</c:v>
                </c:pt>
                <c:pt idx="16">
                  <c:v>5994340.9600000083</c:v>
                </c:pt>
                <c:pt idx="17">
                  <c:v>6805125.5200000014</c:v>
                </c:pt>
                <c:pt idx="18">
                  <c:v>6936743.919999999</c:v>
                </c:pt>
                <c:pt idx="19">
                  <c:v>6356862.1600000001</c:v>
                </c:pt>
                <c:pt idx="20">
                  <c:v>4105959.2800000012</c:v>
                </c:pt>
                <c:pt idx="21">
                  <c:v>8815615.6000000015</c:v>
                </c:pt>
                <c:pt idx="22">
                  <c:v>5466650.0799999991</c:v>
                </c:pt>
                <c:pt idx="23">
                  <c:v>7081828.4799999995</c:v>
                </c:pt>
                <c:pt idx="24">
                  <c:v>5493354.1600000011</c:v>
                </c:pt>
                <c:pt idx="25">
                  <c:v>6144827.1999999993</c:v>
                </c:pt>
                <c:pt idx="26">
                  <c:v>6117590.5599999987</c:v>
                </c:pt>
                <c:pt idx="27">
                  <c:v>7566838.4799999986</c:v>
                </c:pt>
                <c:pt idx="28">
                  <c:v>11037455.919999998</c:v>
                </c:pt>
                <c:pt idx="29">
                  <c:v>6840502.7199999997</c:v>
                </c:pt>
                <c:pt idx="30">
                  <c:v>6675789.5200000005</c:v>
                </c:pt>
                <c:pt idx="31">
                  <c:v>4683558.6399999997</c:v>
                </c:pt>
                <c:pt idx="32">
                  <c:v>6574110.1215999993</c:v>
                </c:pt>
                <c:pt idx="33">
                  <c:v>5120483.036799999</c:v>
                </c:pt>
                <c:pt idx="34">
                  <c:v>5796089.2614399996</c:v>
                </c:pt>
              </c:numCache>
            </c:numRef>
          </c:xVal>
          <c:yVal>
            <c:numRef>
              <c:f>'Stream TN Discharge'!$C$98:$C$131</c:f>
              <c:numCache>
                <c:formatCode>General</c:formatCode>
                <c:ptCount val="34"/>
                <c:pt idx="0">
                  <c:v>69.542500000000004</c:v>
                </c:pt>
                <c:pt idx="1">
                  <c:v>62.465000000000003</c:v>
                </c:pt>
                <c:pt idx="2">
                  <c:v>55.81091</c:v>
                </c:pt>
                <c:pt idx="3">
                  <c:v>54.249169999999999</c:v>
                </c:pt>
                <c:pt idx="4">
                  <c:v>46.536360000000002</c:v>
                </c:pt>
                <c:pt idx="5">
                  <c:v>54.392220000000002</c:v>
                </c:pt>
                <c:pt idx="6">
                  <c:v>49.274999999999999</c:v>
                </c:pt>
                <c:pt idx="7">
                  <c:v>51.8675</c:v>
                </c:pt>
                <c:pt idx="8">
                  <c:v>54.031669999999998</c:v>
                </c:pt>
                <c:pt idx="9">
                  <c:v>65.638890000000004</c:v>
                </c:pt>
                <c:pt idx="10">
                  <c:v>50.71</c:v>
                </c:pt>
                <c:pt idx="11">
                  <c:v>51.79</c:v>
                </c:pt>
                <c:pt idx="12">
                  <c:v>50.835000000000001</c:v>
                </c:pt>
                <c:pt idx="13">
                  <c:v>47.223329999999997</c:v>
                </c:pt>
                <c:pt idx="14">
                  <c:v>53.283639999999998</c:v>
                </c:pt>
                <c:pt idx="15">
                  <c:v>62.26</c:v>
                </c:pt>
                <c:pt idx="16">
                  <c:v>56.019170000000003</c:v>
                </c:pt>
                <c:pt idx="17">
                  <c:v>60.1875</c:v>
                </c:pt>
                <c:pt idx="18">
                  <c:v>48.454999999999998</c:v>
                </c:pt>
                <c:pt idx="19">
                  <c:v>37.218179999999997</c:v>
                </c:pt>
                <c:pt idx="20" formatCode="0.00">
                  <c:v>33.919999999999995</c:v>
                </c:pt>
                <c:pt idx="21" formatCode="0.00">
                  <c:v>33.479999999999997</c:v>
                </c:pt>
                <c:pt idx="22" formatCode="0.00">
                  <c:v>40.244166666666665</c:v>
                </c:pt>
                <c:pt idx="23" formatCode="0.00">
                  <c:v>34.67</c:v>
                </c:pt>
                <c:pt idx="24" formatCode="0.00">
                  <c:v>34.423333333333332</c:v>
                </c:pt>
                <c:pt idx="25" formatCode="0.00">
                  <c:v>30.829090909090908</c:v>
                </c:pt>
                <c:pt idx="26" formatCode="0.00">
                  <c:v>35.846999999999994</c:v>
                </c:pt>
                <c:pt idx="27" formatCode="0.00">
                  <c:v>38.71</c:v>
                </c:pt>
                <c:pt idx="28" formatCode="0.00">
                  <c:v>36.383935414999996</c:v>
                </c:pt>
                <c:pt idx="29" formatCode="0.00">
                  <c:v>43.20154354999999</c:v>
                </c:pt>
                <c:pt idx="30" formatCode="0.00">
                  <c:v>39.482402404166656</c:v>
                </c:pt>
                <c:pt idx="31" formatCode="0.00">
                  <c:v>40.428551911666666</c:v>
                </c:pt>
                <c:pt idx="32" formatCode="0.00">
                  <c:v>44.861768157499995</c:v>
                </c:pt>
                <c:pt idx="33" formatCode="0.00">
                  <c:v>50.02096075499999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32-E04F-A8AE-1FFF49EBA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8927"/>
        <c:axId val="141838159"/>
      </c:scatterChart>
      <c:valAx>
        <c:axId val="14180892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38159"/>
        <c:crosses val="autoZero"/>
        <c:crossBetween val="midCat"/>
      </c:valAx>
      <c:valAx>
        <c:axId val="141838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NO3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'Stream TN Discharge'!$A$8:$A$132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'Stream TN Discharge'!$C$8:$C$131</c:f>
              <c:numCache>
                <c:formatCode>General</c:formatCode>
                <c:ptCount val="124"/>
                <c:pt idx="0">
                  <c:v>13.9</c:v>
                </c:pt>
                <c:pt idx="1">
                  <c:v>13.9</c:v>
                </c:pt>
                <c:pt idx="2">
                  <c:v>13.9</c:v>
                </c:pt>
                <c:pt idx="3">
                  <c:v>13.9</c:v>
                </c:pt>
                <c:pt idx="4">
                  <c:v>13.9</c:v>
                </c:pt>
                <c:pt idx="5">
                  <c:v>13.9</c:v>
                </c:pt>
                <c:pt idx="6">
                  <c:v>13.9</c:v>
                </c:pt>
                <c:pt idx="7">
                  <c:v>13.9</c:v>
                </c:pt>
                <c:pt idx="8">
                  <c:v>13.9</c:v>
                </c:pt>
                <c:pt idx="9">
                  <c:v>13.9</c:v>
                </c:pt>
                <c:pt idx="10">
                  <c:v>13.9</c:v>
                </c:pt>
                <c:pt idx="11">
                  <c:v>13.9</c:v>
                </c:pt>
                <c:pt idx="12">
                  <c:v>13.9</c:v>
                </c:pt>
                <c:pt idx="13">
                  <c:v>13.9</c:v>
                </c:pt>
                <c:pt idx="14">
                  <c:v>13.9</c:v>
                </c:pt>
                <c:pt idx="15">
                  <c:v>13.9</c:v>
                </c:pt>
                <c:pt idx="16">
                  <c:v>13.9</c:v>
                </c:pt>
                <c:pt idx="17">
                  <c:v>13.9</c:v>
                </c:pt>
                <c:pt idx="18">
                  <c:v>13.9</c:v>
                </c:pt>
                <c:pt idx="19">
                  <c:v>13.9</c:v>
                </c:pt>
                <c:pt idx="20" formatCode="0.00">
                  <c:v>12.377780000000001</c:v>
                </c:pt>
                <c:pt idx="21" formatCode="0.00">
                  <c:v>6.5245575000000002</c:v>
                </c:pt>
                <c:pt idx="22" formatCode="0.00">
                  <c:v>6.5245575000000002</c:v>
                </c:pt>
                <c:pt idx="23" formatCode="0.00">
                  <c:v>6.5245575000000002</c:v>
                </c:pt>
                <c:pt idx="24" formatCode="0.00">
                  <c:v>6.5245575000000002</c:v>
                </c:pt>
                <c:pt idx="25" formatCode="0.00">
                  <c:v>0.67133499999999913</c:v>
                </c:pt>
                <c:pt idx="26" formatCode="0.00">
                  <c:v>9.8635091666666668</c:v>
                </c:pt>
                <c:pt idx="27" formatCode="0.00">
                  <c:v>9.8635091666666668</c:v>
                </c:pt>
                <c:pt idx="28" formatCode="0.00">
                  <c:v>9.8635091666666668</c:v>
                </c:pt>
                <c:pt idx="29" formatCode="0.00">
                  <c:v>9.8635091666666668</c:v>
                </c:pt>
                <c:pt idx="30" formatCode="0.00">
                  <c:v>19.055683333333334</c:v>
                </c:pt>
                <c:pt idx="31" formatCode="0.00">
                  <c:v>18.653400000000001</c:v>
                </c:pt>
                <c:pt idx="32" formatCode="0.00">
                  <c:v>18.653400000000001</c:v>
                </c:pt>
                <c:pt idx="33" formatCode="0.00">
                  <c:v>18.653400000000001</c:v>
                </c:pt>
                <c:pt idx="34" formatCode="0.00">
                  <c:v>18.653400000000001</c:v>
                </c:pt>
                <c:pt idx="35" formatCode="0.00">
                  <c:v>18.251116666666668</c:v>
                </c:pt>
                <c:pt idx="36" formatCode="0.00">
                  <c:v>16.682211666666671</c:v>
                </c:pt>
                <c:pt idx="37" formatCode="0.00">
                  <c:v>16.682211666666671</c:v>
                </c:pt>
                <c:pt idx="38" formatCode="0.00">
                  <c:v>16.682211666666671</c:v>
                </c:pt>
                <c:pt idx="39" formatCode="0.00">
                  <c:v>16.682211666666671</c:v>
                </c:pt>
                <c:pt idx="40" formatCode="0.00">
                  <c:v>15.113306666666674</c:v>
                </c:pt>
                <c:pt idx="41" formatCode="0.00">
                  <c:v>21.22801333333334</c:v>
                </c:pt>
                <c:pt idx="42" formatCode="0.00">
                  <c:v>21.22801333333334</c:v>
                </c:pt>
                <c:pt idx="43" formatCode="0.00">
                  <c:v>21.22801333333334</c:v>
                </c:pt>
                <c:pt idx="44" formatCode="0.00">
                  <c:v>21.22801333333334</c:v>
                </c:pt>
                <c:pt idx="45" formatCode="0.00">
                  <c:v>27.342720000000007</c:v>
                </c:pt>
                <c:pt idx="46" formatCode="0.00">
                  <c:v>20.584360000000004</c:v>
                </c:pt>
                <c:pt idx="47" formatCode="0.00">
                  <c:v>20.584360000000004</c:v>
                </c:pt>
                <c:pt idx="48" formatCode="0.00">
                  <c:v>20.584360000000004</c:v>
                </c:pt>
                <c:pt idx="49" formatCode="0.00">
                  <c:v>20.584360000000004</c:v>
                </c:pt>
                <c:pt idx="50" formatCode="0.00">
                  <c:v>13.826000000000001</c:v>
                </c:pt>
                <c:pt idx="51" formatCode="0.00">
                  <c:v>14.188055000000002</c:v>
                </c:pt>
                <c:pt idx="52" formatCode="0.00">
                  <c:v>14.188055000000002</c:v>
                </c:pt>
                <c:pt idx="53" formatCode="0.00">
                  <c:v>14.188055000000002</c:v>
                </c:pt>
                <c:pt idx="54" formatCode="0.00">
                  <c:v>14.188055000000002</c:v>
                </c:pt>
                <c:pt idx="55" formatCode="0.00">
                  <c:v>14.550110000000004</c:v>
                </c:pt>
                <c:pt idx="56" formatCode="0.00">
                  <c:v>11.412300000000002</c:v>
                </c:pt>
                <c:pt idx="57" formatCode="0.00">
                  <c:v>11.412300000000002</c:v>
                </c:pt>
                <c:pt idx="58" formatCode="0.00">
                  <c:v>11.412300000000002</c:v>
                </c:pt>
                <c:pt idx="59" formatCode="0.00">
                  <c:v>11.412300000000002</c:v>
                </c:pt>
                <c:pt idx="60" formatCode="0.00">
                  <c:v>8.2744900000000001</c:v>
                </c:pt>
                <c:pt idx="61" formatCode="0.00">
                  <c:v>8.7974583333333349</c:v>
                </c:pt>
                <c:pt idx="62" formatCode="0.00">
                  <c:v>8.7974583333333349</c:v>
                </c:pt>
                <c:pt idx="63" formatCode="0.00">
                  <c:v>8.7974583333333349</c:v>
                </c:pt>
                <c:pt idx="64" formatCode="0.00">
                  <c:v>8.7974583333333349</c:v>
                </c:pt>
                <c:pt idx="65" formatCode="0.00">
                  <c:v>9.3204266666666697</c:v>
                </c:pt>
                <c:pt idx="66" formatCode="0.00">
                  <c:v>5.9370333333333347</c:v>
                </c:pt>
                <c:pt idx="67" formatCode="0.00">
                  <c:v>5.9370333333333347</c:v>
                </c:pt>
                <c:pt idx="68" formatCode="0.00">
                  <c:v>5.9370333333333347</c:v>
                </c:pt>
                <c:pt idx="69" formatCode="0.00">
                  <c:v>5.9370333333333347</c:v>
                </c:pt>
                <c:pt idx="70">
                  <c:v>2.5536400000000001</c:v>
                </c:pt>
                <c:pt idx="71">
                  <c:v>9.6718200000000003</c:v>
                </c:pt>
                <c:pt idx="72">
                  <c:v>10.69833</c:v>
                </c:pt>
                <c:pt idx="73">
                  <c:v>14.51417</c:v>
                </c:pt>
                <c:pt idx="74">
                  <c:v>12.90333</c:v>
                </c:pt>
                <c:pt idx="75">
                  <c:v>20.581669999999999</c:v>
                </c:pt>
                <c:pt idx="76">
                  <c:v>19.531669999999998</c:v>
                </c:pt>
                <c:pt idx="77">
                  <c:v>20.066669999999998</c:v>
                </c:pt>
                <c:pt idx="78">
                  <c:v>17.695</c:v>
                </c:pt>
                <c:pt idx="79">
                  <c:v>16.686669999999999</c:v>
                </c:pt>
                <c:pt idx="80">
                  <c:v>29.231000000000002</c:v>
                </c:pt>
                <c:pt idx="81">
                  <c:v>54.851999999999997</c:v>
                </c:pt>
                <c:pt idx="82">
                  <c:v>52.216670000000001</c:v>
                </c:pt>
                <c:pt idx="83">
                  <c:v>51.9375</c:v>
                </c:pt>
                <c:pt idx="84">
                  <c:v>56.726669999999999</c:v>
                </c:pt>
                <c:pt idx="85">
                  <c:v>54.715000000000003</c:v>
                </c:pt>
                <c:pt idx="86">
                  <c:v>53.071669999999997</c:v>
                </c:pt>
                <c:pt idx="87">
                  <c:v>52.278329999999997</c:v>
                </c:pt>
                <c:pt idx="88">
                  <c:v>48.49727</c:v>
                </c:pt>
                <c:pt idx="89">
                  <c:v>48.400829999999999</c:v>
                </c:pt>
                <c:pt idx="90">
                  <c:v>69.542500000000004</c:v>
                </c:pt>
                <c:pt idx="91">
                  <c:v>62.465000000000003</c:v>
                </c:pt>
                <c:pt idx="92">
                  <c:v>55.81091</c:v>
                </c:pt>
                <c:pt idx="93">
                  <c:v>54.249169999999999</c:v>
                </c:pt>
                <c:pt idx="94">
                  <c:v>46.536360000000002</c:v>
                </c:pt>
                <c:pt idx="95">
                  <c:v>54.392220000000002</c:v>
                </c:pt>
                <c:pt idx="96">
                  <c:v>49.274999999999999</c:v>
                </c:pt>
                <c:pt idx="97">
                  <c:v>51.8675</c:v>
                </c:pt>
                <c:pt idx="98">
                  <c:v>54.031669999999998</c:v>
                </c:pt>
                <c:pt idx="99">
                  <c:v>65.638890000000004</c:v>
                </c:pt>
                <c:pt idx="100">
                  <c:v>50.71</c:v>
                </c:pt>
                <c:pt idx="101">
                  <c:v>51.79</c:v>
                </c:pt>
                <c:pt idx="102">
                  <c:v>50.835000000000001</c:v>
                </c:pt>
                <c:pt idx="103">
                  <c:v>47.223329999999997</c:v>
                </c:pt>
                <c:pt idx="104">
                  <c:v>53.283639999999998</c:v>
                </c:pt>
                <c:pt idx="105">
                  <c:v>62.26</c:v>
                </c:pt>
                <c:pt idx="106">
                  <c:v>56.019170000000003</c:v>
                </c:pt>
                <c:pt idx="107">
                  <c:v>60.1875</c:v>
                </c:pt>
                <c:pt idx="108">
                  <c:v>48.454999999999998</c:v>
                </c:pt>
                <c:pt idx="109">
                  <c:v>37.218179999999997</c:v>
                </c:pt>
                <c:pt idx="110" formatCode="0.00">
                  <c:v>33.919999999999995</c:v>
                </c:pt>
                <c:pt idx="111" formatCode="0.00">
                  <c:v>33.479999999999997</c:v>
                </c:pt>
                <c:pt idx="112" formatCode="0.00">
                  <c:v>40.244166666666665</c:v>
                </c:pt>
                <c:pt idx="113" formatCode="0.00">
                  <c:v>34.67</c:v>
                </c:pt>
                <c:pt idx="114" formatCode="0.00">
                  <c:v>34.423333333333332</c:v>
                </c:pt>
                <c:pt idx="115" formatCode="0.00">
                  <c:v>30.829090909090908</c:v>
                </c:pt>
                <c:pt idx="116" formatCode="0.00">
                  <c:v>35.846999999999994</c:v>
                </c:pt>
                <c:pt idx="117" formatCode="0.00">
                  <c:v>38.71</c:v>
                </c:pt>
                <c:pt idx="118" formatCode="0.00">
                  <c:v>36.383935414999996</c:v>
                </c:pt>
                <c:pt idx="119" formatCode="0.00">
                  <c:v>43.20154354999999</c:v>
                </c:pt>
                <c:pt idx="120" formatCode="0.00">
                  <c:v>39.482402404166656</c:v>
                </c:pt>
                <c:pt idx="121" formatCode="0.00">
                  <c:v>40.428551911666666</c:v>
                </c:pt>
                <c:pt idx="122" formatCode="0.00">
                  <c:v>44.861768157499995</c:v>
                </c:pt>
                <c:pt idx="123" formatCode="0.00">
                  <c:v>50.02096075499999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16-7A40-8702-A8DAD68C4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8927"/>
        <c:axId val="141838159"/>
      </c:scatterChart>
      <c:valAx>
        <c:axId val="141808927"/>
        <c:scaling>
          <c:orientation val="minMax"/>
          <c:max val="2030"/>
          <c:min val="189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38159"/>
        <c:crosses val="autoZero"/>
        <c:crossBetween val="midCat"/>
      </c:valAx>
      <c:valAx>
        <c:axId val="141838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N input/ouput balance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4889764963676523"/>
          <c:y val="1.6000540772283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1477410449274"/>
          <c:y val="8.368417935484157E-2"/>
          <c:w val="0.87164532553778595"/>
          <c:h val="0.79173782977649421"/>
        </c:manualLayout>
      </c:layout>
      <c:barChart>
        <c:barDir val="col"/>
        <c:grouping val="stacked"/>
        <c:varyColors val="0"/>
        <c:ser>
          <c:idx val="3"/>
          <c:order val="0"/>
          <c:tx>
            <c:v>Stream N Output</c:v>
          </c:tx>
          <c:spPr>
            <a:noFill/>
            <a:ln>
              <a:solidFill>
                <a:schemeClr val="dk1"/>
              </a:solidFill>
            </a:ln>
            <a:effectLst/>
          </c:spPr>
          <c:invertIfNegative val="0"/>
          <c:cat>
            <c:numRef>
              <c:f>'N Input Output'!$A$5:$A$145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 formatCode="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'N Input Output'!$D$4:$D$145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-1.1610850506245427</c:v>
                </c:pt>
                <c:pt idx="12" formatCode="0.00">
                  <c:v>-1.4895206315919036</c:v>
                </c:pt>
                <c:pt idx="13" formatCode="0.00">
                  <c:v>-1.4814893882992655</c:v>
                </c:pt>
                <c:pt idx="14" formatCode="0.00">
                  <c:v>-1.4218891091275823</c:v>
                </c:pt>
                <c:pt idx="15" formatCode="0.00">
                  <c:v>-1.0258220056958991</c:v>
                </c:pt>
                <c:pt idx="16" formatCode="0.00">
                  <c:v>-1.5550386689792151</c:v>
                </c:pt>
                <c:pt idx="17" formatCode="0.00">
                  <c:v>-1.6116800690430846</c:v>
                </c:pt>
                <c:pt idx="18" formatCode="0.00">
                  <c:v>-2.0694609367234618</c:v>
                </c:pt>
                <c:pt idx="19" formatCode="0.00">
                  <c:v>-1.449787112144115</c:v>
                </c:pt>
                <c:pt idx="20" formatCode="0.00">
                  <c:v>-1.6099892809814764</c:v>
                </c:pt>
                <c:pt idx="21" formatCode="0.00">
                  <c:v>-1.3593299508480847</c:v>
                </c:pt>
                <c:pt idx="22" formatCode="0.00">
                  <c:v>-1.8982686454856472</c:v>
                </c:pt>
                <c:pt idx="23" formatCode="0.00">
                  <c:v>-1.666207984029944</c:v>
                </c:pt>
                <c:pt idx="24" formatCode="0.00">
                  <c:v>-1.8893920081622051</c:v>
                </c:pt>
                <c:pt idx="25" formatCode="0.00">
                  <c:v>-1.4066720165731104</c:v>
                </c:pt>
                <c:pt idx="26" formatCode="0.00">
                  <c:v>-1.5076966032541903</c:v>
                </c:pt>
                <c:pt idx="27" formatCode="0.00">
                  <c:v>-1.491211419653512</c:v>
                </c:pt>
                <c:pt idx="28" formatCode="0.00">
                  <c:v>-1.289584943306753</c:v>
                </c:pt>
                <c:pt idx="29" formatCode="0.00">
                  <c:v>-1.4945929957767283</c:v>
                </c:pt>
                <c:pt idx="30" formatCode="0.00">
                  <c:v>-1.2819763970295173</c:v>
                </c:pt>
                <c:pt idx="31" formatCode="0.00">
                  <c:v>-1.4539301769472157</c:v>
                </c:pt>
                <c:pt idx="32" formatCode="0.00">
                  <c:v>-0.95406463929485719</c:v>
                </c:pt>
                <c:pt idx="33" formatCode="0.00">
                  <c:v>-0.76721600790873867</c:v>
                </c:pt>
                <c:pt idx="34" formatCode="0.00">
                  <c:v>-0.87827987971167665</c:v>
                </c:pt>
                <c:pt idx="35" formatCode="0.00">
                  <c:v>-1.037166548079173</c:v>
                </c:pt>
                <c:pt idx="36" formatCode="0.00">
                  <c:v>-0.4518705598059623</c:v>
                </c:pt>
                <c:pt idx="37" formatCode="0.00">
                  <c:v>-1.560840235478826</c:v>
                </c:pt>
                <c:pt idx="38" formatCode="0.00">
                  <c:v>-1.5263989907282176</c:v>
                </c:pt>
                <c:pt idx="39" formatCode="0.00">
                  <c:v>-1.279960181202016</c:v>
                </c:pt>
                <c:pt idx="40" formatCode="0.00">
                  <c:v>-1.3899715357937663</c:v>
                </c:pt>
                <c:pt idx="41" formatCode="0.00">
                  <c:v>-0.85618430195998818</c:v>
                </c:pt>
                <c:pt idx="42" formatCode="0.00">
                  <c:v>-1.74434630726534</c:v>
                </c:pt>
                <c:pt idx="43" formatCode="0.00">
                  <c:v>-1.8054433398057637</c:v>
                </c:pt>
                <c:pt idx="44" formatCode="0.00">
                  <c:v>-2.1809794105068168</c:v>
                </c:pt>
                <c:pt idx="45" formatCode="0.00">
                  <c:v>-1.5473610471781107</c:v>
                </c:pt>
                <c:pt idx="46" formatCode="0.00">
                  <c:v>-2.3061166350056848</c:v>
                </c:pt>
                <c:pt idx="47" formatCode="0.00">
                  <c:v>-1.7944559647935592</c:v>
                </c:pt>
                <c:pt idx="48" formatCode="0.00">
                  <c:v>-2.0865323281088668</c:v>
                </c:pt>
                <c:pt idx="49" formatCode="0.00">
                  <c:v>-1.5207552667199431</c:v>
                </c:pt>
                <c:pt idx="50" formatCode="0.00">
                  <c:v>-1.7441646704478773</c:v>
                </c:pt>
                <c:pt idx="51" formatCode="0.00">
                  <c:v>-1.6603360970615078</c:v>
                </c:pt>
                <c:pt idx="52" formatCode="0.00">
                  <c:v>-1.6528009857147679</c:v>
                </c:pt>
                <c:pt idx="53" formatCode="0.00">
                  <c:v>-2.5016920132830358</c:v>
                </c:pt>
                <c:pt idx="54" formatCode="0.00">
                  <c:v>-1.8329571172522645</c:v>
                </c:pt>
                <c:pt idx="55" formatCode="0.00">
                  <c:v>-2.3996618417003122</c:v>
                </c:pt>
                <c:pt idx="56" formatCode="0.00">
                  <c:v>-2.982562047551677</c:v>
                </c:pt>
                <c:pt idx="57" formatCode="0.00">
                  <c:v>-1.5707764498301362</c:v>
                </c:pt>
                <c:pt idx="58" formatCode="0.00">
                  <c:v>-1.6771695019951951</c:v>
                </c:pt>
                <c:pt idx="59" formatCode="0.00">
                  <c:v>-2.6517753755713716</c:v>
                </c:pt>
                <c:pt idx="60" formatCode="0.00">
                  <c:v>-2.2586331346833757</c:v>
                </c:pt>
                <c:pt idx="61" formatCode="0.00">
                  <c:v>-1.8269937738512925</c:v>
                </c:pt>
                <c:pt idx="62" formatCode="0.00">
                  <c:v>-1.6644534060745708</c:v>
                </c:pt>
                <c:pt idx="63" formatCode="0.00">
                  <c:v>-1.1908721164179925</c:v>
                </c:pt>
                <c:pt idx="64" formatCode="0.00">
                  <c:v>-1.5974060343014362</c:v>
                </c:pt>
                <c:pt idx="65" formatCode="0.00">
                  <c:v>-1.9728003432135892</c:v>
                </c:pt>
                <c:pt idx="66" formatCode="0.00">
                  <c:v>-1.5256410407523162</c:v>
                </c:pt>
                <c:pt idx="67" formatCode="0.00">
                  <c:v>-1.9704993204353445</c:v>
                </c:pt>
                <c:pt idx="68" formatCode="0.00">
                  <c:v>-1.3674339355078873</c:v>
                </c:pt>
                <c:pt idx="69" formatCode="0.00">
                  <c:v>-1.6722995585900453</c:v>
                </c:pt>
                <c:pt idx="70" formatCode="0.00">
                  <c:v>-1.463045792485419</c:v>
                </c:pt>
                <c:pt idx="71" formatCode="0.00">
                  <c:v>-1.1128583646523145</c:v>
                </c:pt>
                <c:pt idx="72" formatCode="0.00">
                  <c:v>-1.2564172665997593</c:v>
                </c:pt>
                <c:pt idx="73" formatCode="0.00">
                  <c:v>-1.3222904069013384</c:v>
                </c:pt>
                <c:pt idx="74" formatCode="0.00">
                  <c:v>-1.2335808625891644</c:v>
                </c:pt>
                <c:pt idx="75" formatCode="0.00">
                  <c:v>-1.0238985482233669</c:v>
                </c:pt>
                <c:pt idx="76" formatCode="0.00">
                  <c:v>-0.83491351780119449</c:v>
                </c:pt>
                <c:pt idx="77" formatCode="0.00">
                  <c:v>-0.76643852947991908</c:v>
                </c:pt>
                <c:pt idx="78" formatCode="0.00">
                  <c:v>-0.9841720321234545</c:v>
                </c:pt>
                <c:pt idx="79" formatCode="0.00">
                  <c:v>-0.72900521259003404</c:v>
                </c:pt>
                <c:pt idx="80" formatCode="0.00">
                  <c:v>-0.81094423702647356</c:v>
                </c:pt>
                <c:pt idx="81" formatCode="0.00">
                  <c:v>-0.60873505169380493</c:v>
                </c:pt>
                <c:pt idx="82" formatCode="0.00">
                  <c:v>-1.0440911522118028</c:v>
                </c:pt>
                <c:pt idx="83" formatCode="0.00">
                  <c:v>-2.0366006757813695</c:v>
                </c:pt>
                <c:pt idx="84" formatCode="0.00">
                  <c:v>-1.9153602523373248</c:v>
                </c:pt>
                <c:pt idx="85" formatCode="0.00">
                  <c:v>-1.7332709848937813</c:v>
                </c:pt>
                <c:pt idx="86" formatCode="0.00">
                  <c:v>-2.3006783000572719</c:v>
                </c:pt>
                <c:pt idx="87" formatCode="0.00">
                  <c:v>-1.680864007362032</c:v>
                </c:pt>
                <c:pt idx="88" formatCode="0.00">
                  <c:v>-1.8898258017109135</c:v>
                </c:pt>
                <c:pt idx="89" formatCode="0.00">
                  <c:v>-1.9191713469704226</c:v>
                </c:pt>
                <c:pt idx="90" formatCode="0.00">
                  <c:v>-2.0503965715264378</c:v>
                </c:pt>
                <c:pt idx="91" formatCode="0.00">
                  <c:v>-2.8936173117847419</c:v>
                </c:pt>
                <c:pt idx="92" formatCode="0.00">
                  <c:v>-5.5891771196928337</c:v>
                </c:pt>
                <c:pt idx="93" formatCode="0.00">
                  <c:v>-5.3844046705301043</c:v>
                </c:pt>
                <c:pt idx="94" formatCode="0.00">
                  <c:v>-4.7216091922395087</c:v>
                </c:pt>
                <c:pt idx="95" formatCode="0.00">
                  <c:v>-6.248054151046043</c:v>
                </c:pt>
                <c:pt idx="96" formatCode="0.00">
                  <c:v>-6.1646372499444606</c:v>
                </c:pt>
                <c:pt idx="97" formatCode="0.00">
                  <c:v>-5.1994527963696218</c:v>
                </c:pt>
                <c:pt idx="98" formatCode="0.00">
                  <c:v>-3.1972010251909677</c:v>
                </c:pt>
                <c:pt idx="99" formatCode="0.00">
                  <c:v>-3.4264696473173863</c:v>
                </c:pt>
                <c:pt idx="100" formatCode="0.00">
                  <c:v>-5.9676050189590573</c:v>
                </c:pt>
                <c:pt idx="101" formatCode="0.00">
                  <c:v>-6.8153554467335926</c:v>
                </c:pt>
                <c:pt idx="102" formatCode="0.00">
                  <c:v>-4.5121078632584766</c:v>
                </c:pt>
                <c:pt idx="103" formatCode="0.00">
                  <c:v>-3.7987066657542403</c:v>
                </c:pt>
                <c:pt idx="104" formatCode="0.00">
                  <c:v>-4.7068066791489507</c:v>
                </c:pt>
                <c:pt idx="105" formatCode="0.00">
                  <c:v>-5.7650604953914906</c:v>
                </c:pt>
                <c:pt idx="106" formatCode="0.00">
                  <c:v>-4.0547889265975332</c:v>
                </c:pt>
                <c:pt idx="107" formatCode="0.00">
                  <c:v>-7.7036861304601612</c:v>
                </c:pt>
                <c:pt idx="108" formatCode="0.00">
                  <c:v>-5.0086462138141759</c:v>
                </c:pt>
                <c:pt idx="109" formatCode="0.00">
                  <c:v>-4.8449350177496227</c:v>
                </c:pt>
                <c:pt idx="110" formatCode="0.00">
                  <c:v>-4.2665075870540843</c:v>
                </c:pt>
                <c:pt idx="111" formatCode="0.00">
                  <c:v>-3.597012687383188</c:v>
                </c:pt>
                <c:pt idx="112" formatCode="0.00">
                  <c:v>-4.1176270670265129</c:v>
                </c:pt>
                <c:pt idx="113" formatCode="0.00">
                  <c:v>-4.6754084791962107</c:v>
                </c:pt>
                <c:pt idx="114" formatCode="0.00">
                  <c:v>-5.0175484653682947</c:v>
                </c:pt>
                <c:pt idx="115" formatCode="0.00">
                  <c:v>-6.0538689986778307</c:v>
                </c:pt>
                <c:pt idx="116" formatCode="0.00">
                  <c:v>-4.3375271517813827</c:v>
                </c:pt>
                <c:pt idx="117" formatCode="0.00">
                  <c:v>-4.8780658807443409</c:v>
                </c:pt>
                <c:pt idx="118" formatCode="0.00">
                  <c:v>-5.9135840691512138</c:v>
                </c:pt>
                <c:pt idx="119" formatCode="0.00">
                  <c:v>-4.9499776157793622</c:v>
                </c:pt>
                <c:pt idx="120" formatCode="0.00">
                  <c:v>-3.5900498644824754</c:v>
                </c:pt>
                <c:pt idx="121" formatCode="0.00">
                  <c:v>-2.1394764679936387</c:v>
                </c:pt>
                <c:pt idx="122" formatCode="0.00">
                  <c:v>-4.5421418431109961</c:v>
                </c:pt>
                <c:pt idx="123" formatCode="0.00">
                  <c:v>-3.3064064600929406</c:v>
                </c:pt>
                <c:pt idx="124" formatCode="0.00">
                  <c:v>-3.7604524667186086</c:v>
                </c:pt>
                <c:pt idx="125" formatCode="0.00">
                  <c:v>-2.8990243771241273</c:v>
                </c:pt>
                <c:pt idx="126" formatCode="0.00">
                  <c:v>-2.9502903255238127</c:v>
                </c:pt>
                <c:pt idx="127" formatCode="0.00">
                  <c:v>-3.3438141533167709</c:v>
                </c:pt>
                <c:pt idx="128" formatCode="0.00">
                  <c:v>-4.4229051241588753</c:v>
                </c:pt>
                <c:pt idx="129" formatCode="0.00">
                  <c:v>-6.1114611766015221</c:v>
                </c:pt>
                <c:pt idx="130" formatCode="0.00">
                  <c:v>-4.4053106002233866</c:v>
                </c:pt>
                <c:pt idx="131" formatCode="0.00">
                  <c:v>-3.970375166497452</c:v>
                </c:pt>
                <c:pt idx="132" formatCode="0.00">
                  <c:v>-2.8442059256512255</c:v>
                </c:pt>
                <c:pt idx="133" formatCode="0.00">
                  <c:v>-4.3783196315832624</c:v>
                </c:pt>
                <c:pt idx="134" formatCode="0.00">
                  <c:v>-3.7601234562844561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7B-124A-B3AC-140AF3208576}"/>
            </c:ext>
          </c:extLst>
        </c:ser>
        <c:ser>
          <c:idx val="2"/>
          <c:order val="1"/>
          <c:tx>
            <c:v>Total N Input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dk1"/>
              </a:solidFill>
            </a:ln>
            <a:effectLst/>
          </c:spPr>
          <c:invertIfNegative val="0"/>
          <c:cat>
            <c:numRef>
              <c:f>'N Input Output'!$A$5:$A$145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 formatCode="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'N Input Output'!$C$4:$C$145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4.8640967922336245</c:v>
                </c:pt>
                <c:pt idx="12" formatCode="0.00">
                  <c:v>5.0547187619429295</c:v>
                </c:pt>
                <c:pt idx="13" formatCode="0.00">
                  <c:v>5.0837935173952955</c:v>
                </c:pt>
                <c:pt idx="14" formatCode="0.00">
                  <c:v>5.162343003696753</c:v>
                </c:pt>
                <c:pt idx="15" formatCode="0.00">
                  <c:v>5.0304783781970972</c:v>
                </c:pt>
                <c:pt idx="16" formatCode="0.00">
                  <c:v>5.326541851071827</c:v>
                </c:pt>
                <c:pt idx="17" formatCode="0.00">
                  <c:v>5.4666372874115385</c:v>
                </c:pt>
                <c:pt idx="18" formatCode="0.00">
                  <c:v>5.8831760714736685</c:v>
                </c:pt>
                <c:pt idx="19" formatCode="0.00">
                  <c:v>5.522414176304161</c:v>
                </c:pt>
                <c:pt idx="20" formatCode="0.00">
                  <c:v>5.5916520041748417</c:v>
                </c:pt>
                <c:pt idx="21" formatCode="0.00">
                  <c:v>5.5786802281051138</c:v>
                </c:pt>
                <c:pt idx="22" formatCode="0.00">
                  <c:v>5.9513980721340518</c:v>
                </c:pt>
                <c:pt idx="23" formatCode="0.00">
                  <c:v>5.8142800358309383</c:v>
                </c:pt>
                <c:pt idx="24" formatCode="0.00">
                  <c:v>6.146782305943491</c:v>
                </c:pt>
                <c:pt idx="25" formatCode="0.00">
                  <c:v>5.8770797648070268</c:v>
                </c:pt>
                <c:pt idx="26" formatCode="0.00">
                  <c:v>6.0234777037133167</c:v>
                </c:pt>
                <c:pt idx="27" formatCode="0.00">
                  <c:v>6.0099925795301683</c:v>
                </c:pt>
                <c:pt idx="28" formatCode="0.00">
                  <c:v>5.9719189189266446</c:v>
                </c:pt>
                <c:pt idx="29" formatCode="0.00">
                  <c:v>6.2379500634010245</c:v>
                </c:pt>
                <c:pt idx="30" formatCode="0.00">
                  <c:v>6.0158959042529387</c:v>
                </c:pt>
                <c:pt idx="31" formatCode="0.00">
                  <c:v>6.194484662025558</c:v>
                </c:pt>
                <c:pt idx="32" formatCode="0.00">
                  <c:v>6.6172745864192866</c:v>
                </c:pt>
                <c:pt idx="33" formatCode="0.00">
                  <c:v>6.5117832999758303</c:v>
                </c:pt>
                <c:pt idx="34" formatCode="0.00">
                  <c:v>6.9297652914837835</c:v>
                </c:pt>
                <c:pt idx="35" formatCode="0.00">
                  <c:v>7.4529372305083434</c:v>
                </c:pt>
                <c:pt idx="36" formatCode="0.00">
                  <c:v>7.0468529766621169</c:v>
                </c:pt>
                <c:pt idx="37" formatCode="0.00">
                  <c:v>7.8271920848085088</c:v>
                </c:pt>
                <c:pt idx="38" formatCode="0.00">
                  <c:v>7.7720443738029061</c:v>
                </c:pt>
                <c:pt idx="39" formatCode="0.00">
                  <c:v>7.4176531694998395</c:v>
                </c:pt>
                <c:pt idx="40" formatCode="0.00">
                  <c:v>7.8670399685190056</c:v>
                </c:pt>
                <c:pt idx="41" formatCode="0.00">
                  <c:v>6.459243161930333</c:v>
                </c:pt>
                <c:pt idx="42" formatCode="0.00">
                  <c:v>7.2972472292148556</c:v>
                </c:pt>
                <c:pt idx="43" formatCode="0.00">
                  <c:v>6.7367274326075348</c:v>
                </c:pt>
                <c:pt idx="44" formatCode="0.00">
                  <c:v>7.6713225408640664</c:v>
                </c:pt>
                <c:pt idx="45" formatCode="0.00">
                  <c:v>7.1199124829156109</c:v>
                </c:pt>
                <c:pt idx="46" formatCode="0.00">
                  <c:v>7.1528966242975205</c:v>
                </c:pt>
                <c:pt idx="47" formatCode="0.00">
                  <c:v>7.0382777246401815</c:v>
                </c:pt>
                <c:pt idx="48" formatCode="0.00">
                  <c:v>7.5395671925528713</c:v>
                </c:pt>
                <c:pt idx="49" formatCode="0.00">
                  <c:v>6.9808232961028409</c:v>
                </c:pt>
                <c:pt idx="50" formatCode="0.00">
                  <c:v>7.1258288758569694</c:v>
                </c:pt>
                <c:pt idx="51" formatCode="0.00">
                  <c:v>7.2223132645472745</c:v>
                </c:pt>
                <c:pt idx="52" formatCode="0.00">
                  <c:v>7.0021996811735567</c:v>
                </c:pt>
                <c:pt idx="53" formatCode="0.00">
                  <c:v>7.9816519051237389</c:v>
                </c:pt>
                <c:pt idx="54" formatCode="0.00">
                  <c:v>7.4905949234645721</c:v>
                </c:pt>
                <c:pt idx="55" formatCode="0.00">
                  <c:v>8.3585998092062503</c:v>
                </c:pt>
                <c:pt idx="56" formatCode="0.00">
                  <c:v>8.5207340882779565</c:v>
                </c:pt>
                <c:pt idx="57" formatCode="0.00">
                  <c:v>7.6745513785087303</c:v>
                </c:pt>
                <c:pt idx="58" formatCode="0.00">
                  <c:v>8.0380127376289554</c:v>
                </c:pt>
                <c:pt idx="59" formatCode="0.00">
                  <c:v>9.2839102631396209</c:v>
                </c:pt>
                <c:pt idx="60" formatCode="0.00">
                  <c:v>8.6737227513289348</c:v>
                </c:pt>
                <c:pt idx="61" formatCode="0.00">
                  <c:v>9.0487764770448447</c:v>
                </c:pt>
                <c:pt idx="62" formatCode="0.00">
                  <c:v>8.8062237843438815</c:v>
                </c:pt>
                <c:pt idx="63" formatCode="0.00">
                  <c:v>8.1783809864098558</c:v>
                </c:pt>
                <c:pt idx="64" formatCode="0.00">
                  <c:v>9.0178910597952289</c:v>
                </c:pt>
                <c:pt idx="65" formatCode="0.00">
                  <c:v>9.975447809379073</c:v>
                </c:pt>
                <c:pt idx="66" formatCode="0.00">
                  <c:v>9.1502299155944584</c:v>
                </c:pt>
                <c:pt idx="67" formatCode="0.00">
                  <c:v>10.789762450385076</c:v>
                </c:pt>
                <c:pt idx="68" formatCode="0.00">
                  <c:v>9.6362571639454373</c:v>
                </c:pt>
                <c:pt idx="69" formatCode="0.00">
                  <c:v>10.728883184315574</c:v>
                </c:pt>
                <c:pt idx="70" formatCode="0.00">
                  <c:v>10.553932481062398</c:v>
                </c:pt>
                <c:pt idx="71" formatCode="0.00">
                  <c:v>10.444703741502677</c:v>
                </c:pt>
                <c:pt idx="72" formatCode="0.00">
                  <c:v>10.856775467178592</c:v>
                </c:pt>
                <c:pt idx="73" formatCode="0.00">
                  <c:v>11.318204653479528</c:v>
                </c:pt>
                <c:pt idx="74" formatCode="0.00">
                  <c:v>11.397143310815956</c:v>
                </c:pt>
                <c:pt idx="75" formatCode="0.00">
                  <c:v>10.999050511960657</c:v>
                </c:pt>
                <c:pt idx="76" formatCode="0.00">
                  <c:v>10.483091622962277</c:v>
                </c:pt>
                <c:pt idx="77" formatCode="0.00">
                  <c:v>11.516509736531814</c:v>
                </c:pt>
                <c:pt idx="78" formatCode="0.00">
                  <c:v>12.82712122548736</c:v>
                </c:pt>
                <c:pt idx="79" formatCode="0.00">
                  <c:v>11.763048377083647</c:v>
                </c:pt>
                <c:pt idx="80" formatCode="0.00">
                  <c:v>12.427942152702416</c:v>
                </c:pt>
                <c:pt idx="81" formatCode="0.00">
                  <c:v>13.401321492670256</c:v>
                </c:pt>
                <c:pt idx="82" formatCode="0.00">
                  <c:v>13.297767152134128</c:v>
                </c:pt>
                <c:pt idx="83" formatCode="0.00">
                  <c:v>18.129115498303513</c:v>
                </c:pt>
                <c:pt idx="84" formatCode="0.00">
                  <c:v>16.382913441139046</c:v>
                </c:pt>
                <c:pt idx="85" formatCode="0.00">
                  <c:v>16.22738368907374</c:v>
                </c:pt>
                <c:pt idx="86" formatCode="0.00">
                  <c:v>15.315792153269351</c:v>
                </c:pt>
                <c:pt idx="87" formatCode="0.00">
                  <c:v>14.038128358146615</c:v>
                </c:pt>
                <c:pt idx="88" formatCode="0.00">
                  <c:v>15.08415811155473</c:v>
                </c:pt>
                <c:pt idx="89" formatCode="0.00">
                  <c:v>16.036276208162644</c:v>
                </c:pt>
                <c:pt idx="90" formatCode="0.00">
                  <c:v>16.886237418308326</c:v>
                </c:pt>
                <c:pt idx="91" formatCode="0.00">
                  <c:v>15.824379496680967</c:v>
                </c:pt>
                <c:pt idx="92" formatCode="0.00">
                  <c:v>16.408969670170201</c:v>
                </c:pt>
                <c:pt idx="93" formatCode="0.00">
                  <c:v>16.293409862090236</c:v>
                </c:pt>
                <c:pt idx="94" formatCode="0.00">
                  <c:v>15.129007227237544</c:v>
                </c:pt>
                <c:pt idx="95" formatCode="0.00">
                  <c:v>17.057098703656997</c:v>
                </c:pt>
                <c:pt idx="96" formatCode="0.00">
                  <c:v>17.056026410879838</c:v>
                </c:pt>
                <c:pt idx="97" formatCode="0.00">
                  <c:v>15.382743808837812</c:v>
                </c:pt>
                <c:pt idx="98" formatCode="0.00">
                  <c:v>12.690743718091383</c:v>
                </c:pt>
                <c:pt idx="99" formatCode="0.00">
                  <c:v>13.444632417179578</c:v>
                </c:pt>
                <c:pt idx="100" formatCode="0.00">
                  <c:v>17.681761455120967</c:v>
                </c:pt>
                <c:pt idx="101" formatCode="0.00">
                  <c:v>15.857376732597279</c:v>
                </c:pt>
                <c:pt idx="102" formatCode="0.00">
                  <c:v>14.00252567488503</c:v>
                </c:pt>
                <c:pt idx="103" formatCode="0.00">
                  <c:v>13.758887377095411</c:v>
                </c:pt>
                <c:pt idx="104" formatCode="0.00">
                  <c:v>15.298134577862546</c:v>
                </c:pt>
                <c:pt idx="105" formatCode="0.00">
                  <c:v>18.151730835298281</c:v>
                </c:pt>
                <c:pt idx="106" formatCode="0.00">
                  <c:v>14.562902121553888</c:v>
                </c:pt>
                <c:pt idx="107" formatCode="0.00">
                  <c:v>20.309714932852955</c:v>
                </c:pt>
                <c:pt idx="108" formatCode="0.00">
                  <c:v>16.00677626979126</c:v>
                </c:pt>
                <c:pt idx="109" formatCode="0.00">
                  <c:v>15.505408615572071</c:v>
                </c:pt>
                <c:pt idx="110" formatCode="0.00">
                  <c:v>12.567079164930329</c:v>
                </c:pt>
                <c:pt idx="111" formatCode="0.00">
                  <c:v>12.760055126097793</c:v>
                </c:pt>
                <c:pt idx="112" formatCode="0.00">
                  <c:v>12.880845238276869</c:v>
                </c:pt>
                <c:pt idx="113" formatCode="0.00">
                  <c:v>15.313194030752996</c:v>
                </c:pt>
                <c:pt idx="114" formatCode="0.00">
                  <c:v>15.964254143014486</c:v>
                </c:pt>
                <c:pt idx="115" formatCode="0.00">
                  <c:v>15.664011104103663</c:v>
                </c:pt>
                <c:pt idx="116" formatCode="0.00">
                  <c:v>12.471864840204029</c:v>
                </c:pt>
                <c:pt idx="117" formatCode="0.00">
                  <c:v>12.820336492882637</c:v>
                </c:pt>
                <c:pt idx="118" formatCode="0.00">
                  <c:v>12.897826537693291</c:v>
                </c:pt>
                <c:pt idx="119" formatCode="0.00">
                  <c:v>12.480405556129503</c:v>
                </c:pt>
                <c:pt idx="120" formatCode="0.00">
                  <c:v>10.991905966357789</c:v>
                </c:pt>
                <c:pt idx="121" formatCode="0.00">
                  <c:v>9.4345231913528433</c:v>
                </c:pt>
                <c:pt idx="122" formatCode="0.00">
                  <c:v>12.053887655523219</c:v>
                </c:pt>
                <c:pt idx="123" formatCode="0.00">
                  <c:v>9.6338341807201218</c:v>
                </c:pt>
                <c:pt idx="124" formatCode="0.00">
                  <c:v>10.145284443429501</c:v>
                </c:pt>
                <c:pt idx="125" formatCode="0.00">
                  <c:v>8.9843393021439706</c:v>
                </c:pt>
                <c:pt idx="126" formatCode="0.00">
                  <c:v>8.8474001229396517</c:v>
                </c:pt>
                <c:pt idx="127" formatCode="0.00">
                  <c:v>8.3536346383001341</c:v>
                </c:pt>
                <c:pt idx="128" formatCode="0.00">
                  <c:v>8.6938987499633598</c:v>
                </c:pt>
                <c:pt idx="129" formatCode="0.00">
                  <c:v>9.8206569782380644</c:v>
                </c:pt>
                <c:pt idx="130" formatCode="0.00">
                  <c:v>7.9742093818596196</c:v>
                </c:pt>
                <c:pt idx="131" formatCode="0.00">
                  <c:v>7.5455756027224057</c:v>
                </c:pt>
                <c:pt idx="132" formatCode="0.00">
                  <c:v>6.8956042181583728</c:v>
                </c:pt>
                <c:pt idx="133" formatCode="0.00">
                  <c:v>7.2904445702042722</c:v>
                </c:pt>
                <c:pt idx="134" formatCode="0.00">
                  <c:v>6.6695398413897831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7B-124A-B3AC-140AF3208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100"/>
        <c:axId val="1979273887"/>
        <c:axId val="74530511"/>
      </c:barChart>
      <c:scatterChart>
        <c:scatterStyle val="lineMarker"/>
        <c:varyColors val="0"/>
        <c:ser>
          <c:idx val="0"/>
          <c:order val="2"/>
          <c:tx>
            <c:v>Retention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'N Input Output'!$E$4:$E$145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3.7030117416090818</c:v>
                </c:pt>
                <c:pt idx="12" formatCode="0.00">
                  <c:v>3.5651981303510256</c:v>
                </c:pt>
                <c:pt idx="13" formatCode="0.00">
                  <c:v>3.60230412909603</c:v>
                </c:pt>
                <c:pt idx="14" formatCode="0.00">
                  <c:v>3.7404538945691708</c:v>
                </c:pt>
                <c:pt idx="15" formatCode="0.00">
                  <c:v>4.0046563725011985</c:v>
                </c:pt>
                <c:pt idx="16" formatCode="0.00">
                  <c:v>3.7715031820926121</c:v>
                </c:pt>
                <c:pt idx="17" formatCode="0.00">
                  <c:v>3.8549572183684537</c:v>
                </c:pt>
                <c:pt idx="18" formatCode="0.00">
                  <c:v>3.8137151347502067</c:v>
                </c:pt>
                <c:pt idx="19" formatCode="0.00">
                  <c:v>4.0726270641600459</c:v>
                </c:pt>
                <c:pt idx="20" formatCode="0.00">
                  <c:v>3.9816627231933652</c:v>
                </c:pt>
                <c:pt idx="21" formatCode="0.00">
                  <c:v>4.2193502772570293</c:v>
                </c:pt>
                <c:pt idx="22" formatCode="0.00">
                  <c:v>4.0531294266484048</c:v>
                </c:pt>
                <c:pt idx="23" formatCode="0.00">
                  <c:v>4.1480720518009946</c:v>
                </c:pt>
                <c:pt idx="24" formatCode="0.00">
                  <c:v>4.2573902977812859</c:v>
                </c:pt>
                <c:pt idx="25" formatCode="0.00">
                  <c:v>4.4704077482339164</c:v>
                </c:pt>
                <c:pt idx="26" formatCode="0.00">
                  <c:v>4.515781100459126</c:v>
                </c:pt>
                <c:pt idx="27" formatCode="0.00">
                  <c:v>4.5187811598766565</c:v>
                </c:pt>
                <c:pt idx="28" formatCode="0.00">
                  <c:v>4.6823339756198914</c:v>
                </c:pt>
                <c:pt idx="29" formatCode="0.00">
                  <c:v>4.743357067624296</c:v>
                </c:pt>
                <c:pt idx="30" formatCode="0.00">
                  <c:v>4.7339195072234217</c:v>
                </c:pt>
                <c:pt idx="31" formatCode="0.00">
                  <c:v>4.7405544850783423</c:v>
                </c:pt>
                <c:pt idx="32" formatCode="0.00">
                  <c:v>5.6632099471244297</c:v>
                </c:pt>
                <c:pt idx="33" formatCode="0.00">
                  <c:v>5.7445672920670914</c:v>
                </c:pt>
                <c:pt idx="34" formatCode="0.00">
                  <c:v>6.0514854117721066</c:v>
                </c:pt>
                <c:pt idx="35" formatCode="0.00">
                  <c:v>6.4157706824291703</c:v>
                </c:pt>
                <c:pt idx="36" formatCode="0.00">
                  <c:v>6.5949824168561548</c:v>
                </c:pt>
                <c:pt idx="37" formatCode="0.00">
                  <c:v>6.2663518493296824</c:v>
                </c:pt>
                <c:pt idx="38" formatCode="0.00">
                  <c:v>6.2456453830746881</c:v>
                </c:pt>
                <c:pt idx="39" formatCode="0.00">
                  <c:v>6.1376929882978235</c:v>
                </c:pt>
                <c:pt idx="40" formatCode="0.00">
                  <c:v>6.4770684327252397</c:v>
                </c:pt>
                <c:pt idx="41" formatCode="0.00">
                  <c:v>5.6030588599703446</c:v>
                </c:pt>
                <c:pt idx="42" formatCode="0.00">
                  <c:v>5.5529009219495151</c:v>
                </c:pt>
                <c:pt idx="43" formatCode="0.00">
                  <c:v>4.9312840928017714</c:v>
                </c:pt>
                <c:pt idx="44" formatCode="0.00">
                  <c:v>5.4903431303572496</c:v>
                </c:pt>
                <c:pt idx="45" formatCode="0.00">
                  <c:v>5.5725514357375001</c:v>
                </c:pt>
                <c:pt idx="46" formatCode="0.00">
                  <c:v>4.8467799892918357</c:v>
                </c:pt>
                <c:pt idx="47" formatCode="0.00">
                  <c:v>5.2438217598466226</c:v>
                </c:pt>
                <c:pt idx="48" formatCode="0.00">
                  <c:v>5.453034864444005</c:v>
                </c:pt>
                <c:pt idx="49" formatCode="0.00">
                  <c:v>5.4600680293828976</c:v>
                </c:pt>
                <c:pt idx="50" formatCode="0.00">
                  <c:v>5.3816642054090922</c:v>
                </c:pt>
                <c:pt idx="51" formatCode="0.00">
                  <c:v>5.5619771674857663</c:v>
                </c:pt>
                <c:pt idx="52" formatCode="0.00">
                  <c:v>5.3493986954587891</c:v>
                </c:pt>
                <c:pt idx="53" formatCode="0.00">
                  <c:v>5.4799598918407035</c:v>
                </c:pt>
                <c:pt idx="54" formatCode="0.00">
                  <c:v>5.6576378062123078</c:v>
                </c:pt>
                <c:pt idx="55" formatCode="0.00">
                  <c:v>5.9589379675059382</c:v>
                </c:pt>
                <c:pt idx="56" formatCode="0.00">
                  <c:v>5.5381720407262796</c:v>
                </c:pt>
                <c:pt idx="57" formatCode="0.00">
                  <c:v>6.1037749286785941</c:v>
                </c:pt>
                <c:pt idx="58" formatCode="0.00">
                  <c:v>6.3608432356337605</c:v>
                </c:pt>
                <c:pt idx="59" formatCode="0.00">
                  <c:v>6.6321348875682489</c:v>
                </c:pt>
                <c:pt idx="60" formatCode="0.00">
                  <c:v>6.4150896166455595</c:v>
                </c:pt>
                <c:pt idx="61" formatCode="0.00">
                  <c:v>7.2217827031935524</c:v>
                </c:pt>
                <c:pt idx="62" formatCode="0.00">
                  <c:v>7.1417703782693103</c:v>
                </c:pt>
                <c:pt idx="63" formatCode="0.00">
                  <c:v>6.9875088699918635</c:v>
                </c:pt>
                <c:pt idx="64" formatCode="0.00">
                  <c:v>7.4204850254937931</c:v>
                </c:pt>
                <c:pt idx="65" formatCode="0.00">
                  <c:v>8.0026474661654845</c:v>
                </c:pt>
                <c:pt idx="66" formatCode="0.00">
                  <c:v>7.624588874842142</c:v>
                </c:pt>
                <c:pt idx="67" formatCode="0.00">
                  <c:v>8.8192631299497322</c:v>
                </c:pt>
                <c:pt idx="68" formatCode="0.00">
                  <c:v>8.2688232284375509</c:v>
                </c:pt>
                <c:pt idx="69" formatCode="0.00">
                  <c:v>9.0565836257255281</c:v>
                </c:pt>
                <c:pt idx="70" formatCode="0.00">
                  <c:v>9.0908866885769797</c:v>
                </c:pt>
                <c:pt idx="71" formatCode="0.00">
                  <c:v>9.331845376850362</c:v>
                </c:pt>
                <c:pt idx="72" formatCode="0.00">
                  <c:v>9.6003582005788317</c:v>
                </c:pt>
                <c:pt idx="73" formatCode="0.00">
                  <c:v>9.9959142465781898</c:v>
                </c:pt>
                <c:pt idx="74" formatCode="0.00">
                  <c:v>10.163562448226791</c:v>
                </c:pt>
                <c:pt idx="75" formatCode="0.00">
                  <c:v>9.9751519637372912</c:v>
                </c:pt>
                <c:pt idx="76" formatCode="0.00">
                  <c:v>9.6481781051610831</c:v>
                </c:pt>
                <c:pt idx="77" formatCode="0.00">
                  <c:v>10.750071207051896</c:v>
                </c:pt>
                <c:pt idx="78" formatCode="0.00">
                  <c:v>11.842949193363905</c:v>
                </c:pt>
                <c:pt idx="79" formatCode="0.00">
                  <c:v>11.034043164493614</c:v>
                </c:pt>
                <c:pt idx="80" formatCode="0.00">
                  <c:v>11.616997915675942</c:v>
                </c:pt>
                <c:pt idx="81" formatCode="0.00">
                  <c:v>12.792586440976452</c:v>
                </c:pt>
                <c:pt idx="82" formatCode="0.00">
                  <c:v>12.253675999922326</c:v>
                </c:pt>
                <c:pt idx="83" formatCode="0.00">
                  <c:v>16.092514822522144</c:v>
                </c:pt>
                <c:pt idx="84" formatCode="0.00">
                  <c:v>14.467553188801721</c:v>
                </c:pt>
                <c:pt idx="85" formatCode="0.00">
                  <c:v>14.494112704179958</c:v>
                </c:pt>
                <c:pt idx="86" formatCode="0.00">
                  <c:v>13.015113853212078</c:v>
                </c:pt>
                <c:pt idx="87" formatCode="0.00">
                  <c:v>12.357264350784583</c:v>
                </c:pt>
                <c:pt idx="88" formatCode="0.00">
                  <c:v>13.194332309843817</c:v>
                </c:pt>
                <c:pt idx="89" formatCode="0.00">
                  <c:v>14.117104861192221</c:v>
                </c:pt>
                <c:pt idx="90" formatCode="0.00">
                  <c:v>14.835840846781888</c:v>
                </c:pt>
                <c:pt idx="91" formatCode="0.00">
                  <c:v>12.930762184896224</c:v>
                </c:pt>
                <c:pt idx="92" formatCode="0.00">
                  <c:v>10.819792550477366</c:v>
                </c:pt>
                <c:pt idx="93" formatCode="0.00">
                  <c:v>10.909005191560132</c:v>
                </c:pt>
                <c:pt idx="94" formatCode="0.00">
                  <c:v>10.407398034998035</c:v>
                </c:pt>
                <c:pt idx="95" formatCode="0.00">
                  <c:v>10.809044552610954</c:v>
                </c:pt>
                <c:pt idx="96" formatCode="0.00">
                  <c:v>10.891389160935377</c:v>
                </c:pt>
                <c:pt idx="97" formatCode="0.00">
                  <c:v>10.183291012468191</c:v>
                </c:pt>
                <c:pt idx="98" formatCode="0.00">
                  <c:v>9.4935426929004159</c:v>
                </c:pt>
                <c:pt idx="99" formatCode="0.00">
                  <c:v>10.018162769862192</c:v>
                </c:pt>
                <c:pt idx="100" formatCode="0.00">
                  <c:v>11.714156436161909</c:v>
                </c:pt>
                <c:pt idx="101" formatCode="0.00">
                  <c:v>9.0420212858636866</c:v>
                </c:pt>
                <c:pt idx="102" formatCode="0.00">
                  <c:v>9.4904178116265534</c:v>
                </c:pt>
                <c:pt idx="103" formatCode="0.00">
                  <c:v>9.9601807113411702</c:v>
                </c:pt>
                <c:pt idx="104" formatCode="0.00">
                  <c:v>10.591327898713596</c:v>
                </c:pt>
                <c:pt idx="105" formatCode="0.00">
                  <c:v>12.386670339906789</c:v>
                </c:pt>
                <c:pt idx="106" formatCode="0.00">
                  <c:v>10.508113194956355</c:v>
                </c:pt>
                <c:pt idx="107" formatCode="0.00">
                  <c:v>12.606028802392794</c:v>
                </c:pt>
                <c:pt idx="108" formatCode="0.00">
                  <c:v>10.998130055977084</c:v>
                </c:pt>
                <c:pt idx="109" formatCode="0.00">
                  <c:v>10.660473597822449</c:v>
                </c:pt>
                <c:pt idx="110" formatCode="0.00">
                  <c:v>8.3005715778762443</c:v>
                </c:pt>
                <c:pt idx="111" formatCode="0.00">
                  <c:v>9.163042438714605</c:v>
                </c:pt>
                <c:pt idx="112" formatCode="0.00">
                  <c:v>8.7632181712503563</c:v>
                </c:pt>
                <c:pt idx="113" formatCode="0.00">
                  <c:v>10.637785551556785</c:v>
                </c:pt>
                <c:pt idx="114" formatCode="0.00">
                  <c:v>10.946705677646191</c:v>
                </c:pt>
                <c:pt idx="115" formatCode="0.00">
                  <c:v>9.6101421054258331</c:v>
                </c:pt>
                <c:pt idx="116" formatCode="0.00">
                  <c:v>8.1343376884226473</c:v>
                </c:pt>
                <c:pt idx="117" formatCode="0.00">
                  <c:v>7.9422706121382962</c:v>
                </c:pt>
                <c:pt idx="118" formatCode="0.00">
                  <c:v>6.9842424685420772</c:v>
                </c:pt>
                <c:pt idx="119" formatCode="0.00">
                  <c:v>7.5304279403501404</c:v>
                </c:pt>
                <c:pt idx="120" formatCode="0.00">
                  <c:v>7.401856101875314</c:v>
                </c:pt>
                <c:pt idx="121" formatCode="0.00">
                  <c:v>7.2950467233592047</c:v>
                </c:pt>
                <c:pt idx="122" formatCode="0.00">
                  <c:v>7.5117458124122232</c:v>
                </c:pt>
                <c:pt idx="123" formatCode="0.00">
                  <c:v>6.3274277206271812</c:v>
                </c:pt>
                <c:pt idx="124" formatCode="0.00">
                  <c:v>6.3848319767108928</c:v>
                </c:pt>
                <c:pt idx="125" formatCode="0.00">
                  <c:v>6.0853149250198433</c:v>
                </c:pt>
                <c:pt idx="126" formatCode="0.00">
                  <c:v>5.8971097974158386</c:v>
                </c:pt>
                <c:pt idx="127" formatCode="0.00">
                  <c:v>5.0098204849833632</c:v>
                </c:pt>
                <c:pt idx="128" formatCode="0.00">
                  <c:v>4.2709936258044845</c:v>
                </c:pt>
                <c:pt idx="129" formatCode="0.00">
                  <c:v>3.7091958016365423</c:v>
                </c:pt>
                <c:pt idx="130" formatCode="0.00">
                  <c:v>3.568898781636233</c:v>
                </c:pt>
                <c:pt idx="131" formatCode="0.00">
                  <c:v>3.5752004362249536</c:v>
                </c:pt>
                <c:pt idx="132" formatCode="0.00">
                  <c:v>4.0513982925071472</c:v>
                </c:pt>
                <c:pt idx="133" formatCode="0.00">
                  <c:v>2.9121249386210097</c:v>
                </c:pt>
                <c:pt idx="134" formatCode="0.00">
                  <c:v>2.909416385105327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DA-FC46-96FE-0A416D37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273887"/>
        <c:axId val="74530511"/>
      </c:scatterChart>
      <c:catAx>
        <c:axId val="197927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0" i="0" baseline="0"/>
                  <a:t>Year</a:t>
                </a:r>
              </a:p>
            </c:rich>
          </c:tx>
          <c:layout>
            <c:manualLayout>
              <c:xMode val="edge"/>
              <c:yMode val="edge"/>
              <c:x val="0.52055998915829449"/>
              <c:y val="0.94634525003921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508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0511"/>
        <c:crossesAt val="-15"/>
        <c:auto val="1"/>
        <c:lblAlgn val="ctr"/>
        <c:lblOffset val="100"/>
        <c:tickLblSkip val="10"/>
        <c:tickMarkSkip val="10"/>
        <c:noMultiLvlLbl val="1"/>
      </c:catAx>
      <c:valAx>
        <c:axId val="74530511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baseline="0"/>
                  <a:t>Total N </a:t>
                </a:r>
                <a:br>
                  <a:rPr lang="en-US" sz="2400" b="0" i="0" baseline="0"/>
                </a:br>
                <a:r>
                  <a:rPr lang="en-US" sz="2400" b="0" i="0" baseline="0"/>
                  <a:t>(kg N/ha/yr)</a:t>
                </a:r>
              </a:p>
            </c:rich>
          </c:tx>
          <c:layout>
            <c:manualLayout>
              <c:xMode val="edge"/>
              <c:yMode val="edge"/>
              <c:x val="3.6840843181354796E-3"/>
              <c:y val="0.30840494848716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>
            <a:solidFill>
              <a:schemeClr val="dk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7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2702339253804174"/>
          <c:y val="9.9914311199008482E-2"/>
          <c:w val="0.12713624517931135"/>
          <c:h val="0.1304529312919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total N deposition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Estimates'!$I$5:$I$128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8-8B4E-9534-DA8279363E8E}"/>
            </c:ext>
          </c:extLst>
        </c:ser>
        <c:ser>
          <c:idx val="0"/>
          <c:order val="1"/>
          <c:tx>
            <c:v>Average Deposition (1900-1910)</c:v>
          </c:tx>
          <c:spPr>
            <a:ln w="28575">
              <a:noFill/>
            </a:ln>
          </c:spPr>
          <c:marker>
            <c:symbol val="star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Estimates'!$J$5:$J$128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5.3243397792738207</c:v>
                </c:pt>
                <c:pt idx="2">
                  <c:v>5.3198144011686237</c:v>
                </c:pt>
                <c:pt idx="3">
                  <c:v>5.2862313320721661</c:v>
                </c:pt>
                <c:pt idx="4">
                  <c:v>5.0630587381474754</c:v>
                </c:pt>
                <c:pt idx="5">
                  <c:v>5.3612573375004233</c:v>
                </c:pt>
                <c:pt idx="6">
                  <c:v>5.3931731620318093</c:v>
                </c:pt>
                <c:pt idx="7">
                  <c:v>5.6511197140280096</c:v>
                </c:pt>
                <c:pt idx="8">
                  <c:v>5.3019510665428484</c:v>
                </c:pt>
                <c:pt idx="9">
                  <c:v>5.3922204508517675</c:v>
                </c:pt>
                <c:pt idx="10">
                  <c:v>5.2509810184106351</c:v>
                </c:pt>
                <c:pt idx="11">
                  <c:v>5.554657707048821</c:v>
                </c:pt>
                <c:pt idx="12">
                  <c:v>5.4238980975881432</c:v>
                </c:pt>
                <c:pt idx="13">
                  <c:v>5.5496559733536035</c:v>
                </c:pt>
                <c:pt idx="14">
                  <c:v>5.2776569314517934</c:v>
                </c:pt>
                <c:pt idx="15">
                  <c:v>5.3345814244592651</c:v>
                </c:pt>
                <c:pt idx="16">
                  <c:v>5.3252924904538617</c:v>
                </c:pt>
                <c:pt idx="17">
                  <c:v>5.2116816822339285</c:v>
                </c:pt>
                <c:pt idx="18">
                  <c:v>5.3271979128139444</c:v>
                </c:pt>
                <c:pt idx="19">
                  <c:v>5.2073944819237425</c:v>
                </c:pt>
                <c:pt idx="20">
                  <c:v>5.3743571162259922</c:v>
                </c:pt>
                <c:pt idx="21">
                  <c:v>5.3545883592401342</c:v>
                </c:pt>
                <c:pt idx="22">
                  <c:v>5.1842912358077395</c:v>
                </c:pt>
                <c:pt idx="23">
                  <c:v>5.2855167986871345</c:v>
                </c:pt>
                <c:pt idx="24">
                  <c:v>5.430328898053423</c:v>
                </c:pt>
                <c:pt idx="25">
                  <c:v>5.292662132537445</c:v>
                </c:pt>
                <c:pt idx="26">
                  <c:v>5.5968151767656513</c:v>
                </c:pt>
                <c:pt idx="27">
                  <c:v>5.572282863879586</c:v>
                </c:pt>
                <c:pt idx="28">
                  <c:v>5.3967458289569645</c:v>
                </c:pt>
                <c:pt idx="29">
                  <c:v>5.4751063235153667</c:v>
                </c:pt>
                <c:pt idx="30">
                  <c:v>4.8658475238789123</c:v>
                </c:pt>
                <c:pt idx="31">
                  <c:v>5.2738460867316279</c:v>
                </c:pt>
                <c:pt idx="32">
                  <c:v>5.301474710952828</c:v>
                </c:pt>
                <c:pt idx="33">
                  <c:v>5.4712954787952013</c:v>
                </c:pt>
                <c:pt idx="34">
                  <c:v>5.18476759139776</c:v>
                </c:pt>
                <c:pt idx="35">
                  <c:v>5.5456069508384278</c:v>
                </c:pt>
                <c:pt idx="36">
                  <c:v>5.3688790269407543</c:v>
                </c:pt>
                <c:pt idx="37">
                  <c:v>5.5127384151270009</c:v>
                </c:pt>
                <c:pt idx="38">
                  <c:v>5.2340703949649008</c:v>
                </c:pt>
                <c:pt idx="39">
                  <c:v>5.3441085362596787</c:v>
                </c:pt>
                <c:pt idx="40">
                  <c:v>5.365306360015599</c:v>
                </c:pt>
                <c:pt idx="41">
                  <c:v>5.1602352785116947</c:v>
                </c:pt>
                <c:pt idx="42">
                  <c:v>5.5070221480467527</c:v>
                </c:pt>
                <c:pt idx="43">
                  <c:v>5.2338322171698906</c:v>
                </c:pt>
                <c:pt idx="44">
                  <c:v>5.4653410339199429</c:v>
                </c:pt>
                <c:pt idx="45">
                  <c:v>5.4760590346954086</c:v>
                </c:pt>
                <c:pt idx="46">
                  <c:v>5.1426101216809297</c:v>
                </c:pt>
                <c:pt idx="47">
                  <c:v>5.1871493693478641</c:v>
                </c:pt>
                <c:pt idx="48">
                  <c:v>5.5951479322005788</c:v>
                </c:pt>
                <c:pt idx="49">
                  <c:v>5.4305670758484332</c:v>
                </c:pt>
                <c:pt idx="50">
                  <c:v>5.5184546822072491</c:v>
                </c:pt>
                <c:pt idx="51">
                  <c:v>5.4091310742975018</c:v>
                </c:pt>
                <c:pt idx="52">
                  <c:v>5.1462017445396606</c:v>
                </c:pt>
                <c:pt idx="53">
                  <c:v>5.3719067985345834</c:v>
                </c:pt>
                <c:pt idx="54">
                  <c:v>5.5803233390375997</c:v>
                </c:pt>
                <c:pt idx="55">
                  <c:v>5.3167064178929095</c:v>
                </c:pt>
                <c:pt idx="56">
                  <c:v>5.7594612992678371</c:v>
                </c:pt>
                <c:pt idx="57">
                  <c:v>5.3694276081480528</c:v>
                </c:pt>
                <c:pt idx="58">
                  <c:v>5.5666000329599505</c:v>
                </c:pt>
                <c:pt idx="59">
                  <c:v>5.4312647595147316</c:v>
                </c:pt>
                <c:pt idx="60">
                  <c:v>5.3697018548722273</c:v>
                </c:pt>
                <c:pt idx="61">
                  <c:v>5.447083310565068</c:v>
                </c:pt>
                <c:pt idx="62">
                  <c:v>5.4975227680750871</c:v>
                </c:pt>
                <c:pt idx="63">
                  <c:v>5.4295973394317558</c:v>
                </c:pt>
                <c:pt idx="64">
                  <c:v>5.2690423372315252</c:v>
                </c:pt>
                <c:pt idx="65">
                  <c:v>5.1016531066648909</c:v>
                </c:pt>
                <c:pt idx="66">
                  <c:v>5.2197218063561337</c:v>
                </c:pt>
                <c:pt idx="67">
                  <c:v>5.4284345333212585</c:v>
                </c:pt>
                <c:pt idx="68">
                  <c:v>5.1838393649652534</c:v>
                </c:pt>
                <c:pt idx="69">
                  <c:v>5.2623836267685906</c:v>
                </c:pt>
                <c:pt idx="70">
                  <c:v>5.3161688943135292</c:v>
                </c:pt>
                <c:pt idx="71">
                  <c:v>5.2381840958275063</c:v>
                </c:pt>
                <c:pt idx="72">
                  <c:v>5.860559611667215</c:v>
                </c:pt>
                <c:pt idx="73">
                  <c:v>5.5310357177691092</c:v>
                </c:pt>
                <c:pt idx="74">
                  <c:v>5.5148112815669945</c:v>
                </c:pt>
                <c:pt idx="75">
                  <c:v>5.4482680564134975</c:v>
                </c:pt>
                <c:pt idx="76">
                  <c:v>5.2183834823421682</c:v>
                </c:pt>
                <c:pt idx="77">
                  <c:v>5.2922436100966186</c:v>
                </c:pt>
                <c:pt idx="78">
                  <c:v>5.3888881556954153</c:v>
                </c:pt>
                <c:pt idx="79">
                  <c:v>5.4947364213574836</c:v>
                </c:pt>
                <c:pt idx="80">
                  <c:v>5.3941098133236824</c:v>
                </c:pt>
                <c:pt idx="81">
                  <c:v>5.4945279938471128</c:v>
                </c:pt>
                <c:pt idx="82">
                  <c:v>5.5020094444825691</c:v>
                </c:pt>
                <c:pt idx="83">
                  <c:v>5.3811653679426863</c:v>
                </c:pt>
                <c:pt idx="84">
                  <c:v>5.5794896289961109</c:v>
                </c:pt>
                <c:pt idx="85">
                  <c:v>5.6010015420402937</c:v>
                </c:pt>
                <c:pt idx="86">
                  <c:v>5.4527218232140768</c:v>
                </c:pt>
                <c:pt idx="87">
                  <c:v>5.0882588966562476</c:v>
                </c:pt>
                <c:pt idx="88">
                  <c:v>5.1768515584333077</c:v>
                </c:pt>
                <c:pt idx="89">
                  <c:v>5.6920733942038844</c:v>
                </c:pt>
                <c:pt idx="90">
                  <c:v>5.4747602899686747</c:v>
                </c:pt>
                <c:pt idx="91">
                  <c:v>5.208598359223652</c:v>
                </c:pt>
                <c:pt idx="92">
                  <c:v>5.16039675498289</c:v>
                </c:pt>
                <c:pt idx="93">
                  <c:v>5.3437471448964313</c:v>
                </c:pt>
                <c:pt idx="94">
                  <c:v>5.6929509837212393</c:v>
                </c:pt>
                <c:pt idx="95">
                  <c:v>5.2230237369151862</c:v>
                </c:pt>
                <c:pt idx="96">
                  <c:v>6.0183172972808716</c:v>
                </c:pt>
                <c:pt idx="97">
                  <c:v>5.4368045433430394</c:v>
                </c:pt>
                <c:pt idx="98">
                  <c:v>5.3721810452587562</c:v>
                </c:pt>
                <c:pt idx="99">
                  <c:v>5.1386544746904006</c:v>
                </c:pt>
                <c:pt idx="100">
                  <c:v>5.182654619116823</c:v>
                </c:pt>
                <c:pt idx="101">
                  <c:v>5.2685486931280145</c:v>
                </c:pt>
                <c:pt idx="102">
                  <c:v>5.389787684950706</c:v>
                </c:pt>
                <c:pt idx="103">
                  <c:v>5.5226108584024951</c:v>
                </c:pt>
                <c:pt idx="104">
                  <c:v>5.6076712223721943</c:v>
                </c:pt>
                <c:pt idx="105">
                  <c:v>5.1827094684616579</c:v>
                </c:pt>
                <c:pt idx="106">
                  <c:v>5.3493527479385428</c:v>
                </c:pt>
                <c:pt idx="107">
                  <c:v>5.4662586415192891</c:v>
                </c:pt>
                <c:pt idx="108">
                  <c:v>5.4852365148321072</c:v>
                </c:pt>
                <c:pt idx="109">
                  <c:v>5.4016241735660415</c:v>
                </c:pt>
                <c:pt idx="110">
                  <c:v>5.0770696303099623</c:v>
                </c:pt>
                <c:pt idx="111">
                  <c:v>5.7561483988398177</c:v>
                </c:pt>
                <c:pt idx="112">
                  <c:v>5.2732657367838005</c:v>
                </c:pt>
                <c:pt idx="113">
                  <c:v>5.5061560549520738</c:v>
                </c:pt>
                <c:pt idx="114">
                  <c:v>5.2771161607911985</c:v>
                </c:pt>
                <c:pt idx="115">
                  <c:v>5.3710511487551615</c:v>
                </c:pt>
                <c:pt idx="116">
                  <c:v>5.3671239356649947</c:v>
                </c:pt>
                <c:pt idx="117">
                  <c:v>5.5760889696163582</c:v>
                </c:pt>
                <c:pt idx="118">
                  <c:v>6.0765124521505225</c:v>
                </c:pt>
                <c:pt idx="119">
                  <c:v>5.4713596305889203</c:v>
                </c:pt>
                <c:pt idx="120">
                  <c:v>5.4476098642754813</c:v>
                </c:pt>
                <c:pt idx="121">
                  <c:v>5.1603528755070203</c:v>
                </c:pt>
                <c:pt idx="122">
                  <c:v>5.4329488537985364</c:v>
                </c:pt>
                <c:pt idx="123">
                  <c:v>5.2233523941894351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68-8B4E-9534-DA8279363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Total N deposition   </a:t>
                </a:r>
              </a:p>
              <a:p>
                <a:pPr>
                  <a:defRPr sz="2400" b="0" baseline="0"/>
                </a:pPr>
                <a:r>
                  <a:rPr lang="en-US" sz="2400" b="0" baseline="0"/>
                  <a:t>(kg N/ha/yr)</a:t>
                </a:r>
              </a:p>
            </c:rich>
          </c:tx>
          <c:layout>
            <c:manualLayout>
              <c:xMode val="edge"/>
              <c:yMode val="edge"/>
              <c:x val="2.1825345560333574E-2"/>
              <c:y val="0.29015955391414111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2"/>
        <c:delete val="1"/>
      </c:legendEntry>
      <c:layout>
        <c:manualLayout>
          <c:xMode val="edge"/>
          <c:yMode val="edge"/>
          <c:x val="0.18233715407220794"/>
          <c:y val="0.20963594468808494"/>
          <c:w val="0.33096540928396034"/>
          <c:h val="8.3416026382999303E-2"/>
        </c:manualLayout>
      </c:layout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total N discharge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Discharge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'N Input Output'!$A$15:$A$138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 Input Output'!$B$15:$B$138</c:f>
              <c:numCache>
                <c:formatCode>0.000</c:formatCode>
                <c:ptCount val="124"/>
                <c:pt idx="0">
                  <c:v>1.1610850506245427</c:v>
                </c:pt>
                <c:pt idx="1">
                  <c:v>1.4895206315919036</c:v>
                </c:pt>
                <c:pt idx="2">
                  <c:v>1.4814893882992655</c:v>
                </c:pt>
                <c:pt idx="3">
                  <c:v>1.4218891091275823</c:v>
                </c:pt>
                <c:pt idx="4">
                  <c:v>1.0258220056958991</c:v>
                </c:pt>
                <c:pt idx="5">
                  <c:v>1.5550386689792151</c:v>
                </c:pt>
                <c:pt idx="6">
                  <c:v>1.6116800690430846</c:v>
                </c:pt>
                <c:pt idx="7">
                  <c:v>2.0694609367234618</c:v>
                </c:pt>
                <c:pt idx="8">
                  <c:v>1.449787112144115</c:v>
                </c:pt>
                <c:pt idx="9">
                  <c:v>1.6099892809814764</c:v>
                </c:pt>
                <c:pt idx="10">
                  <c:v>1.3593299508480847</c:v>
                </c:pt>
                <c:pt idx="11">
                  <c:v>1.8982686454856472</c:v>
                </c:pt>
                <c:pt idx="12">
                  <c:v>1.666207984029944</c:v>
                </c:pt>
                <c:pt idx="13">
                  <c:v>1.8893920081622051</c:v>
                </c:pt>
                <c:pt idx="14">
                  <c:v>1.4066720165731104</c:v>
                </c:pt>
                <c:pt idx="15">
                  <c:v>1.5076966032541903</c:v>
                </c:pt>
                <c:pt idx="16">
                  <c:v>1.491211419653512</c:v>
                </c:pt>
                <c:pt idx="17">
                  <c:v>1.289584943306753</c:v>
                </c:pt>
                <c:pt idx="18">
                  <c:v>1.4945929957767283</c:v>
                </c:pt>
                <c:pt idx="19">
                  <c:v>1.2819763970295173</c:v>
                </c:pt>
                <c:pt idx="20">
                  <c:v>1.4539301769472157</c:v>
                </c:pt>
                <c:pt idx="21">
                  <c:v>0.95406463929485719</c:v>
                </c:pt>
                <c:pt idx="22">
                  <c:v>0.76721600790873867</c:v>
                </c:pt>
                <c:pt idx="23">
                  <c:v>0.87827987971167665</c:v>
                </c:pt>
                <c:pt idx="24">
                  <c:v>1.037166548079173</c:v>
                </c:pt>
                <c:pt idx="25">
                  <c:v>0.4518705598059623</c:v>
                </c:pt>
                <c:pt idx="26">
                  <c:v>1.560840235478826</c:v>
                </c:pt>
                <c:pt idx="27">
                  <c:v>1.5263989907282176</c:v>
                </c:pt>
                <c:pt idx="28">
                  <c:v>1.279960181202016</c:v>
                </c:pt>
                <c:pt idx="29">
                  <c:v>1.3899715357937663</c:v>
                </c:pt>
                <c:pt idx="30">
                  <c:v>0.85618430195998818</c:v>
                </c:pt>
                <c:pt idx="31">
                  <c:v>1.74434630726534</c:v>
                </c:pt>
                <c:pt idx="32">
                  <c:v>1.8054433398057637</c:v>
                </c:pt>
                <c:pt idx="33">
                  <c:v>2.1809794105068168</c:v>
                </c:pt>
                <c:pt idx="34">
                  <c:v>1.5473610471781107</c:v>
                </c:pt>
                <c:pt idx="35">
                  <c:v>2.3061166350056848</c:v>
                </c:pt>
                <c:pt idx="36">
                  <c:v>1.7944559647935592</c:v>
                </c:pt>
                <c:pt idx="37">
                  <c:v>2.0865323281088668</c:v>
                </c:pt>
                <c:pt idx="38">
                  <c:v>1.5207552667199431</c:v>
                </c:pt>
                <c:pt idx="39">
                  <c:v>1.7441646704478773</c:v>
                </c:pt>
                <c:pt idx="40">
                  <c:v>1.6603360970615078</c:v>
                </c:pt>
                <c:pt idx="41">
                  <c:v>1.6528009857147679</c:v>
                </c:pt>
                <c:pt idx="42">
                  <c:v>2.5016920132830358</c:v>
                </c:pt>
                <c:pt idx="43">
                  <c:v>1.8329571172522645</c:v>
                </c:pt>
                <c:pt idx="44">
                  <c:v>2.3996618417003122</c:v>
                </c:pt>
                <c:pt idx="45">
                  <c:v>2.982562047551677</c:v>
                </c:pt>
                <c:pt idx="46">
                  <c:v>1.5707764498301362</c:v>
                </c:pt>
                <c:pt idx="47">
                  <c:v>1.6771695019951951</c:v>
                </c:pt>
                <c:pt idx="48">
                  <c:v>2.6517753755713716</c:v>
                </c:pt>
                <c:pt idx="49">
                  <c:v>2.2586331346833757</c:v>
                </c:pt>
                <c:pt idx="50">
                  <c:v>1.8269937738512925</c:v>
                </c:pt>
                <c:pt idx="51">
                  <c:v>1.6644534060745708</c:v>
                </c:pt>
                <c:pt idx="52">
                  <c:v>1.1908721164179925</c:v>
                </c:pt>
                <c:pt idx="53">
                  <c:v>1.5974060343014362</c:v>
                </c:pt>
                <c:pt idx="54">
                  <c:v>1.9728003432135892</c:v>
                </c:pt>
                <c:pt idx="55">
                  <c:v>1.5256410407523162</c:v>
                </c:pt>
                <c:pt idx="56">
                  <c:v>1.9704993204353445</c:v>
                </c:pt>
                <c:pt idx="57">
                  <c:v>1.3674339355078873</c:v>
                </c:pt>
                <c:pt idx="58">
                  <c:v>1.6722995585900453</c:v>
                </c:pt>
                <c:pt idx="59">
                  <c:v>1.463045792485419</c:v>
                </c:pt>
                <c:pt idx="60">
                  <c:v>1.1128583646523145</c:v>
                </c:pt>
                <c:pt idx="61">
                  <c:v>1.2564172665997593</c:v>
                </c:pt>
                <c:pt idx="62">
                  <c:v>1.3222904069013384</c:v>
                </c:pt>
                <c:pt idx="63">
                  <c:v>1.2335808625891644</c:v>
                </c:pt>
                <c:pt idx="64">
                  <c:v>1.0238985482233669</c:v>
                </c:pt>
                <c:pt idx="65">
                  <c:v>0.83491351780119449</c:v>
                </c:pt>
                <c:pt idx="66">
                  <c:v>0.76643852947991908</c:v>
                </c:pt>
                <c:pt idx="67">
                  <c:v>0.9841720321234545</c:v>
                </c:pt>
                <c:pt idx="68">
                  <c:v>0.72900521259003404</c:v>
                </c:pt>
                <c:pt idx="69">
                  <c:v>0.81094423702647356</c:v>
                </c:pt>
                <c:pt idx="70">
                  <c:v>0.60873505169380493</c:v>
                </c:pt>
                <c:pt idx="71">
                  <c:v>1.0440911522118028</c:v>
                </c:pt>
                <c:pt idx="72">
                  <c:v>2.0366006757813695</c:v>
                </c:pt>
                <c:pt idx="73">
                  <c:v>1.9153602523373248</c:v>
                </c:pt>
                <c:pt idx="74">
                  <c:v>1.7332709848937813</c:v>
                </c:pt>
                <c:pt idx="75">
                  <c:v>2.3006783000572719</c:v>
                </c:pt>
                <c:pt idx="76">
                  <c:v>1.680864007362032</c:v>
                </c:pt>
                <c:pt idx="77">
                  <c:v>1.8898258017109135</c:v>
                </c:pt>
                <c:pt idx="78">
                  <c:v>1.9191713469704226</c:v>
                </c:pt>
                <c:pt idx="79">
                  <c:v>2.0503965715264378</c:v>
                </c:pt>
                <c:pt idx="80">
                  <c:v>2.8936173117847419</c:v>
                </c:pt>
                <c:pt idx="81">
                  <c:v>5.5891771196928337</c:v>
                </c:pt>
                <c:pt idx="82">
                  <c:v>5.3844046705301043</c:v>
                </c:pt>
                <c:pt idx="83">
                  <c:v>4.7216091922395087</c:v>
                </c:pt>
                <c:pt idx="84">
                  <c:v>6.248054151046043</c:v>
                </c:pt>
                <c:pt idx="85">
                  <c:v>6.1646372499444606</c:v>
                </c:pt>
                <c:pt idx="86">
                  <c:v>5.1994527963696218</c:v>
                </c:pt>
                <c:pt idx="87">
                  <c:v>3.1972010251909677</c:v>
                </c:pt>
                <c:pt idx="88">
                  <c:v>3.4264696473173863</c:v>
                </c:pt>
                <c:pt idx="89">
                  <c:v>5.9676050189590573</c:v>
                </c:pt>
                <c:pt idx="90">
                  <c:v>6.8153554467335926</c:v>
                </c:pt>
                <c:pt idx="91">
                  <c:v>4.5121078632584766</c:v>
                </c:pt>
                <c:pt idx="92">
                  <c:v>3.7987066657542403</c:v>
                </c:pt>
                <c:pt idx="93">
                  <c:v>4.7068066791489507</c:v>
                </c:pt>
                <c:pt idx="94">
                  <c:v>5.7650604953914906</c:v>
                </c:pt>
                <c:pt idx="95">
                  <c:v>4.0547889265975332</c:v>
                </c:pt>
                <c:pt idx="96">
                  <c:v>7.7036861304601612</c:v>
                </c:pt>
                <c:pt idx="97">
                  <c:v>5.0086462138141759</c:v>
                </c:pt>
                <c:pt idx="98">
                  <c:v>4.8449350177496227</c:v>
                </c:pt>
                <c:pt idx="99">
                  <c:v>4.2665075870540843</c:v>
                </c:pt>
                <c:pt idx="100">
                  <c:v>3.597012687383188</c:v>
                </c:pt>
                <c:pt idx="101">
                  <c:v>4.1176270670265129</c:v>
                </c:pt>
                <c:pt idx="102">
                  <c:v>4.6754084791962107</c:v>
                </c:pt>
                <c:pt idx="103">
                  <c:v>5.0175484653682947</c:v>
                </c:pt>
                <c:pt idx="104">
                  <c:v>6.0538689986778307</c:v>
                </c:pt>
                <c:pt idx="105">
                  <c:v>4.3375271517813827</c:v>
                </c:pt>
                <c:pt idx="106">
                  <c:v>4.8780658807443409</c:v>
                </c:pt>
                <c:pt idx="107">
                  <c:v>5.9135840691512138</c:v>
                </c:pt>
                <c:pt idx="108">
                  <c:v>4.9499776157793622</c:v>
                </c:pt>
                <c:pt idx="109">
                  <c:v>3.5900498644824754</c:v>
                </c:pt>
                <c:pt idx="110">
                  <c:v>2.1394764679936387</c:v>
                </c:pt>
                <c:pt idx="111">
                  <c:v>4.5421418431109961</c:v>
                </c:pt>
                <c:pt idx="112">
                  <c:v>3.3064064600929406</c:v>
                </c:pt>
                <c:pt idx="113">
                  <c:v>3.7604524667186086</c:v>
                </c:pt>
                <c:pt idx="114">
                  <c:v>2.8990243771241273</c:v>
                </c:pt>
                <c:pt idx="115">
                  <c:v>2.9502903255238127</c:v>
                </c:pt>
                <c:pt idx="116">
                  <c:v>3.3438141533167709</c:v>
                </c:pt>
                <c:pt idx="117">
                  <c:v>4.4229051241588753</c:v>
                </c:pt>
                <c:pt idx="118">
                  <c:v>6.1114611766015221</c:v>
                </c:pt>
                <c:pt idx="119">
                  <c:v>4.4053106002233866</c:v>
                </c:pt>
                <c:pt idx="120">
                  <c:v>3.970375166497452</c:v>
                </c:pt>
                <c:pt idx="121">
                  <c:v>2.8442059256512255</c:v>
                </c:pt>
                <c:pt idx="122">
                  <c:v>4.3783196315832624</c:v>
                </c:pt>
                <c:pt idx="123">
                  <c:v>3.7601234562844561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24-FA4A-B9EE-AC932FDEB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Total N discharge   </a:t>
                </a:r>
              </a:p>
              <a:p>
                <a:pPr>
                  <a:defRPr sz="2400" b="0" baseline="0"/>
                </a:pPr>
                <a:r>
                  <a:rPr lang="en-US" sz="2400" b="0" baseline="0"/>
                  <a:t>(kg N/ha/yr)</a:t>
                </a:r>
              </a:p>
            </c:rich>
          </c:tx>
          <c:layout>
            <c:manualLayout>
              <c:xMode val="edge"/>
              <c:yMode val="edge"/>
              <c:x val="2.1825345560333574E-2"/>
              <c:y val="0.29015955391414111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l"/>
      <c:legendEntry>
        <c:idx val="1"/>
        <c:delete val="1"/>
      </c:legendEntry>
      <c:layout>
        <c:manualLayout>
          <c:xMode val="edge"/>
          <c:yMode val="edge"/>
          <c:x val="0.18233715407220794"/>
          <c:y val="0.20963594468808494"/>
          <c:w val="0.33096540928396034"/>
          <c:h val="8.3416026382999303E-2"/>
        </c:manualLayout>
      </c:layout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total N retention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Percent Total N Retention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'N Input Output'!$A$15:$A$138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 Input Output'!$F$15:$F$138</c:f>
              <c:numCache>
                <c:formatCode>0.00</c:formatCode>
                <c:ptCount val="124"/>
                <c:pt idx="0">
                  <c:v>76.129483021834261</c:v>
                </c:pt>
                <c:pt idx="1">
                  <c:v>70.532077020653801</c:v>
                </c:pt>
                <c:pt idx="2">
                  <c:v>70.858584574097478</c:v>
                </c:pt>
                <c:pt idx="3">
                  <c:v>72.456516196049591</c:v>
                </c:pt>
                <c:pt idx="4">
                  <c:v>79.607863734352264</c:v>
                </c:pt>
                <c:pt idx="5">
                  <c:v>70.80584903944191</c:v>
                </c:pt>
                <c:pt idx="6">
                  <c:v>70.517889073152361</c:v>
                </c:pt>
                <c:pt idx="7">
                  <c:v>64.824086316949462</c:v>
                </c:pt>
                <c:pt idx="8">
                  <c:v>73.747222394782867</c:v>
                </c:pt>
                <c:pt idx="9">
                  <c:v>71.207269698124534</c:v>
                </c:pt>
                <c:pt idx="10">
                  <c:v>75.633485066954592</c:v>
                </c:pt>
                <c:pt idx="11">
                  <c:v>68.103819934784411</c:v>
                </c:pt>
                <c:pt idx="12">
                  <c:v>71.342832237838365</c:v>
                </c:pt>
                <c:pt idx="13">
                  <c:v>69.262096587749639</c:v>
                </c:pt>
                <c:pt idx="14">
                  <c:v>76.065119534424113</c:v>
                </c:pt>
                <c:pt idx="15">
                  <c:v>74.969665741026404</c:v>
                </c:pt>
                <c:pt idx="16">
                  <c:v>75.187799320542808</c:v>
                </c:pt>
                <c:pt idx="17">
                  <c:v>78.405853113314961</c:v>
                </c:pt>
                <c:pt idx="18">
                  <c:v>76.040318043811752</c:v>
                </c:pt>
                <c:pt idx="19">
                  <c:v>78.690183184133502</c:v>
                </c:pt>
                <c:pt idx="20">
                  <c:v>76.528633836801049</c:v>
                </c:pt>
                <c:pt idx="21">
                  <c:v>85.582211727273716</c:v>
                </c:pt>
                <c:pt idx="22">
                  <c:v>88.218035328178274</c:v>
                </c:pt>
                <c:pt idx="23">
                  <c:v>87.325979412448149</c:v>
                </c:pt>
                <c:pt idx="24">
                  <c:v>86.083787961696927</c:v>
                </c:pt>
                <c:pt idx="25">
                  <c:v>93.587626117609176</c:v>
                </c:pt>
                <c:pt idx="26">
                  <c:v>80.058746245563583</c:v>
                </c:pt>
                <c:pt idx="27">
                  <c:v>80.360392744626836</c:v>
                </c:pt>
                <c:pt idx="28">
                  <c:v>82.744405110972295</c:v>
                </c:pt>
                <c:pt idx="29">
                  <c:v>82.331708732179834</c:v>
                </c:pt>
                <c:pt idx="30">
                  <c:v>86.744820089663264</c:v>
                </c:pt>
                <c:pt idx="31">
                  <c:v>76.095831037740197</c:v>
                </c:pt>
                <c:pt idx="32">
                  <c:v>73.199994242502044</c:v>
                </c:pt>
                <c:pt idx="33">
                  <c:v>71.569707845172161</c:v>
                </c:pt>
                <c:pt idx="34">
                  <c:v>78.267133888358345</c:v>
                </c:pt>
                <c:pt idx="35">
                  <c:v>67.759681760643844</c:v>
                </c:pt>
                <c:pt idx="36">
                  <c:v>74.50433138619438</c:v>
                </c:pt>
                <c:pt idx="37">
                  <c:v>72.325568897776833</c:v>
                </c:pt>
                <c:pt idx="38">
                  <c:v>78.215244789695078</c:v>
                </c:pt>
                <c:pt idx="39">
                  <c:v>75.523343307368989</c:v>
                </c:pt>
                <c:pt idx="40">
                  <c:v>77.011020759626589</c:v>
                </c:pt>
                <c:pt idx="41">
                  <c:v>76.395974679805747</c:v>
                </c:pt>
                <c:pt idx="42">
                  <c:v>68.656964209663158</c:v>
                </c:pt>
                <c:pt idx="43">
                  <c:v>75.529885997299672</c:v>
                </c:pt>
                <c:pt idx="44">
                  <c:v>71.291102619157584</c:v>
                </c:pt>
                <c:pt idx="45">
                  <c:v>64.996419127140555</c:v>
                </c:pt>
                <c:pt idx="46">
                  <c:v>79.532660967925409</c:v>
                </c:pt>
                <c:pt idx="47">
                  <c:v>79.134525451250724</c:v>
                </c:pt>
                <c:pt idx="48">
                  <c:v>71.436869805820407</c:v>
                </c:pt>
                <c:pt idx="49">
                  <c:v>73.9600492264141</c:v>
                </c:pt>
                <c:pt idx="50">
                  <c:v>79.809493819567152</c:v>
                </c:pt>
                <c:pt idx="51">
                  <c:v>81.099124359822483</c:v>
                </c:pt>
                <c:pt idx="52">
                  <c:v>85.438779161830652</c:v>
                </c:pt>
                <c:pt idx="53">
                  <c:v>82.286257133630656</c:v>
                </c:pt>
                <c:pt idx="54">
                  <c:v>80.223440782691171</c:v>
                </c:pt>
                <c:pt idx="55">
                  <c:v>83.326746378774459</c:v>
                </c:pt>
                <c:pt idx="56">
                  <c:v>81.737324343363838</c:v>
                </c:pt>
                <c:pt idx="57">
                  <c:v>85.809491047787603</c:v>
                </c:pt>
                <c:pt idx="58">
                  <c:v>84.413106845689583</c:v>
                </c:pt>
                <c:pt idx="59">
                  <c:v>86.13743459975079</c:v>
                </c:pt>
                <c:pt idx="60">
                  <c:v>89.345237622870016</c:v>
                </c:pt>
                <c:pt idx="61">
                  <c:v>88.427344100482969</c:v>
                </c:pt>
                <c:pt idx="62">
                  <c:v>88.317136441822257</c:v>
                </c:pt>
                <c:pt idx="63">
                  <c:v>89.176402990225725</c:v>
                </c:pt>
                <c:pt idx="64">
                  <c:v>90.691027856359497</c:v>
                </c:pt>
                <c:pt idx="65">
                  <c:v>92.035617470208976</c:v>
                </c:pt>
                <c:pt idx="66">
                  <c:v>93.344871432282304</c:v>
                </c:pt>
                <c:pt idx="67">
                  <c:v>92.327413027266672</c:v>
                </c:pt>
                <c:pt idx="68">
                  <c:v>93.802582551558189</c:v>
                </c:pt>
                <c:pt idx="69">
                  <c:v>93.474830932889901</c:v>
                </c:pt>
                <c:pt idx="70">
                  <c:v>95.457649068215048</c:v>
                </c:pt>
                <c:pt idx="71">
                  <c:v>92.148372427740711</c:v>
                </c:pt>
                <c:pt idx="72">
                  <c:v>88.766133262420055</c:v>
                </c:pt>
                <c:pt idx="73">
                  <c:v>88.308793431529253</c:v>
                </c:pt>
                <c:pt idx="74">
                  <c:v>89.318851281856155</c:v>
                </c:pt>
                <c:pt idx="75">
                  <c:v>84.978391734271725</c:v>
                </c:pt>
                <c:pt idx="76">
                  <c:v>88.026437966094022</c:v>
                </c:pt>
                <c:pt idx="77">
                  <c:v>87.471453244292945</c:v>
                </c:pt>
                <c:pt idx="78">
                  <c:v>88.032312975542652</c:v>
                </c:pt>
                <c:pt idx="79">
                  <c:v>87.857587686743258</c:v>
                </c:pt>
                <c:pt idx="80">
                  <c:v>81.714181510929677</c:v>
                </c:pt>
                <c:pt idx="81">
                  <c:v>65.938281122833828</c:v>
                </c:pt>
                <c:pt idx="82">
                  <c:v>66.953481707607679</c:v>
                </c:pt>
                <c:pt idx="83">
                  <c:v>68.79101767008909</c:v>
                </c:pt>
                <c:pt idx="84">
                  <c:v>63.369771966515756</c:v>
                </c:pt>
                <c:pt idx="85">
                  <c:v>63.856544886609043</c:v>
                </c:pt>
                <c:pt idx="86">
                  <c:v>66.199444904085368</c:v>
                </c:pt>
                <c:pt idx="87">
                  <c:v>74.806826958193369</c:v>
                </c:pt>
                <c:pt idx="88">
                  <c:v>74.514218455396104</c:v>
                </c:pt>
                <c:pt idx="89">
                  <c:v>66.249940459236726</c:v>
                </c:pt>
                <c:pt idx="90">
                  <c:v>57.020914860882513</c:v>
                </c:pt>
                <c:pt idx="91">
                  <c:v>67.7764714165002</c:v>
                </c:pt>
                <c:pt idx="92">
                  <c:v>72.390887710310096</c:v>
                </c:pt>
                <c:pt idx="93">
                  <c:v>69.232806423601318</c:v>
                </c:pt>
                <c:pt idx="94">
                  <c:v>68.23961005316022</c:v>
                </c:pt>
                <c:pt idx="95">
                  <c:v>72.156724719063888</c:v>
                </c:pt>
                <c:pt idx="96">
                  <c:v>62.068959825730033</c:v>
                </c:pt>
                <c:pt idx="97">
                  <c:v>68.709213339435948</c:v>
                </c:pt>
                <c:pt idx="98">
                  <c:v>68.753258054200145</c:v>
                </c:pt>
                <c:pt idx="99">
                  <c:v>66.050125641285092</c:v>
                </c:pt>
                <c:pt idx="100">
                  <c:v>71.810367182299103</c:v>
                </c:pt>
                <c:pt idx="101">
                  <c:v>68.032943561882689</c:v>
                </c:pt>
                <c:pt idx="102">
                  <c:v>69.468103977480226</c:v>
                </c:pt>
                <c:pt idx="103">
                  <c:v>68.570104056105649</c:v>
                </c:pt>
                <c:pt idx="104">
                  <c:v>61.351731951391208</c:v>
                </c:pt>
                <c:pt idx="105">
                  <c:v>65.221502899878885</c:v>
                </c:pt>
                <c:pt idx="106">
                  <c:v>61.950562815161227</c:v>
                </c:pt>
                <c:pt idx="107">
                  <c:v>54.150538062602692</c:v>
                </c:pt>
                <c:pt idx="108">
                  <c:v>60.338006697640687</c:v>
                </c:pt>
                <c:pt idx="109">
                  <c:v>67.339150503376686</c:v>
                </c:pt>
                <c:pt idx="110">
                  <c:v>77.322897780837891</c:v>
                </c:pt>
                <c:pt idx="111">
                  <c:v>62.31803404082882</c:v>
                </c:pt>
                <c:pt idx="112">
                  <c:v>65.679225964777928</c:v>
                </c:pt>
                <c:pt idx="113">
                  <c:v>62.933986841995051</c:v>
                </c:pt>
                <c:pt idx="114">
                  <c:v>67.732470027792459</c:v>
                </c:pt>
                <c:pt idx="115">
                  <c:v>66.653589930060207</c:v>
                </c:pt>
                <c:pt idx="116">
                  <c:v>59.971745257017872</c:v>
                </c:pt>
                <c:pt idx="117">
                  <c:v>49.126332714910951</c:v>
                </c:pt>
                <c:pt idx="118">
                  <c:v>37.769324494846714</c:v>
                </c:pt>
                <c:pt idx="119">
                  <c:v>44.755518832438163</c:v>
                </c:pt>
                <c:pt idx="120">
                  <c:v>47.381414281172127</c:v>
                </c:pt>
                <c:pt idx="121">
                  <c:v>58.753347267792655</c:v>
                </c:pt>
                <c:pt idx="122">
                  <c:v>39.944408198681558</c:v>
                </c:pt>
                <c:pt idx="123">
                  <c:v>43.622445540396825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6B-A14C-819F-B321D58DA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Total N retentinon (%)</a:t>
                </a:r>
              </a:p>
            </c:rich>
          </c:tx>
          <c:layout>
            <c:manualLayout>
              <c:xMode val="edge"/>
              <c:yMode val="edge"/>
              <c:x val="6.1934318397297038E-2"/>
              <c:y val="0.28586652414927749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9DAFB21-D534-EE47-998C-8EC868A1F1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D4C-F04F-832E-EFDF193D84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C70341-A1E0-5646-9166-B5B147A49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D4C-F04F-832E-EFDF193D84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051251-A392-F846-9A21-21A58BF0D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D4C-F04F-832E-EFDF193D84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9D5076-949D-E944-940C-C200946620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D4C-F04F-832E-EFDF193D84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B5DA428-A397-DA43-858B-9A75E4413E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D4C-F04F-832E-EFDF193D84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739D8DB-F417-314E-8E73-92635FDD8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D4C-F04F-832E-EFDF193D84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564C0D1-2DF3-4D4D-84D3-C6F2A112D3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D4C-F04F-832E-EFDF193D84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6EB3DA5-4300-2946-B20E-B27FC452EA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D4C-F04F-832E-EFDF193D849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9C5292A-EE94-5F47-9794-D0F2F0E56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D4C-F04F-832E-EFDF193D84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EDC7FF-558E-244B-8077-57613272F2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D4C-F04F-832E-EFDF193D849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7C57F09-D528-154A-AB08-E78573AAA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D4C-F04F-832E-EFDF193D84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6F4555B-0F8C-A049-9343-7CB48275E0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D4C-F04F-832E-EFDF193D849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A1B0BBF-88D3-7346-9C7D-4697E93AB2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D4C-F04F-832E-EFDF193D849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40EDCFE-AFEF-0448-A2C5-225B6FD59B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D4C-F04F-832E-EFDF193D849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A038A4F-DC3A-724D-B50E-BE756B1681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D4C-F04F-832E-EFDF193D849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5952587-EEFB-0E40-8392-AEC1C22C44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D4C-F04F-832E-EFDF193D849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E037BE1-FD31-D142-B68F-A792A42F9C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D4C-F04F-832E-EFDF193D849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66C0C5B-8D14-1D4B-9340-986BCDE68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D4C-F04F-832E-EFDF193D849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3093137-D06B-094A-85DD-8075E14FB7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D4C-F04F-832E-EFDF193D849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281DD06-1E69-C346-B007-1B43F8094D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D4C-F04F-832E-EFDF193D849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CEF50A8-511E-C343-89CC-2BA7EDD1B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D4C-F04F-832E-EFDF193D849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478A233-5837-F04A-8267-B3F458F79A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D4C-F04F-832E-EFDF193D849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3801D08-5B9C-8E4D-A061-1695CE01E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D4C-F04F-832E-EFDF193D849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6E34086-7D0F-004B-BDCE-E5444C049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D4C-F04F-832E-EFDF193D849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C4BF211-7FE4-F24B-A267-653F04A0C1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D4C-F04F-832E-EFDF193D849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7D075A1-569F-A149-8797-DAC23FD172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D4C-F04F-832E-EFDF193D849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3737007-E29C-7640-A740-5B7735CFB3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D4C-F04F-832E-EFDF193D849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D89C0F7-9A27-0B4C-82FF-BF824A052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D4C-F04F-832E-EFDF193D849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F2F69B7-EEB8-FF45-90ED-901E04B0EE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D4C-F04F-832E-EFDF193D849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F7BC1B3-725D-654D-9FE9-F7169DB08C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D4C-F04F-832E-EFDF193D849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A0F7670-66A3-3345-987C-69AA22BC3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D4C-F04F-832E-EFDF193D849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EF52B2B-5107-F844-A1D5-EF7087B257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D4C-F04F-832E-EFDF193D849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7020323-71DE-5A46-92F4-F00A303C6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D4C-F04F-832E-EFDF193D849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B06961B-1433-B145-9355-510D94BCAE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D4C-F04F-832E-EFDF193D849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7460C28F-B8F5-2740-96E9-7F3E5C942E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D4C-F04F-832E-EFDF193D849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9F1115C-377F-7348-A3F7-FEEA397429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D4C-F04F-832E-EFDF193D849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7134AC63-3D07-F742-A1E2-1E7B13D60D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D4C-F04F-832E-EFDF193D849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8FFAF67-B4B0-A744-8C54-6733EAC04B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D4C-F04F-832E-EFDF193D849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A49E46B6-4C7E-F64D-8B30-B8A35AE827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D4C-F04F-832E-EFDF193D849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FA636418-11A7-8344-B574-2632E3C952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D4C-F04F-832E-EFDF193D849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774E6887-09B3-7B4B-97D7-5C618F2AE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D4C-F04F-832E-EFDF193D849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4BF5DA7D-0262-7D42-B0E1-48715704E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D4C-F04F-832E-EFDF193D849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5FF6FF9C-C902-E74F-A1C4-6287151AC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D4C-F04F-832E-EFDF193D849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630F043-B892-0349-A81A-2134C4B86E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D4C-F04F-832E-EFDF193D849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317A214E-14DA-FE4E-8857-CB6A1E3E1C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D4C-F04F-832E-EFDF193D849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80717611-8FB7-9A44-9F60-5C02AF3DA2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D4C-F04F-832E-EFDF193D849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1BCF1BAD-62E2-DB42-A47B-C984F88390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D4C-F04F-832E-EFDF193D849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2C78F3C7-9D02-344F-8D30-6DEE0DBD14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D4C-F04F-832E-EFDF193D849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E3141883-700F-914C-9215-56F40DA1D2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D4C-F04F-832E-EFDF193D849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6447E928-E99B-7940-A881-B6989403B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D4C-F04F-832E-EFDF193D849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669207CD-3FF4-0043-BDF7-6C12D849A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D4C-F04F-832E-EFDF193D849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3A97A888-55DB-894E-A46F-3525F45DCB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D4C-F04F-832E-EFDF193D849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D7AF1A7D-0CB0-A845-9A67-415F031B4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D4C-F04F-832E-EFDF193D849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63F243F8-EC53-3946-9E4A-D6F4F3FA41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D4C-F04F-832E-EFDF193D849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EBD30F21-77D5-1D4F-A58E-40B4D8AED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D4C-F04F-832E-EFDF193D849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B23D5446-9E3E-A242-8E8C-5FAEEEF733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7D4C-F04F-832E-EFDF193D849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CBAE6DCB-1739-5843-8A84-B4BE59D858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7D4C-F04F-832E-EFDF193D849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2FEC852E-16AD-8945-84E7-00DF73A5CC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7D4C-F04F-832E-EFDF193D849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C317CE98-182F-B24D-BD51-D3A3E7F3C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7D4C-F04F-832E-EFDF193D849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222AB12C-7E89-3E4B-8E8C-0CF96F6AEA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7D4C-F04F-832E-EFDF193D8499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08B7389A-BA70-C14B-A9BE-52CDB05FF6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7D4C-F04F-832E-EFDF193D849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B482D8DD-D084-D44C-BE1C-5C46E688A1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7D4C-F04F-832E-EFDF193D8499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955FE762-0636-DD41-B796-29E63C041F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7D4C-F04F-832E-EFDF193D8499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B8878CEA-C0A8-9E40-825C-B375A24B37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7D4C-F04F-832E-EFDF193D8499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76AD8878-34CB-674C-8603-62D65603F6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7D4C-F04F-832E-EFDF193D8499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608104F2-4F21-FE43-9550-06C76CA8BD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7D4C-F04F-832E-EFDF193D8499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CF117AD0-6779-6344-A3BA-0880492312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7D4C-F04F-832E-EFDF193D849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58E05A0B-98C3-A045-935F-DDCFD84B86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7D4C-F04F-832E-EFDF193D8499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4E023F9F-DBD5-0242-B248-EC7A0089E6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7D4C-F04F-832E-EFDF193D8499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91B68F7E-D4A5-A344-BDB3-C15A4BE229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7D4C-F04F-832E-EFDF193D849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F4784DA1-E94F-394B-ACC9-BD1F33F416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7D4C-F04F-832E-EFDF193D8499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EBC7E91F-7A45-4E45-B31C-3239641315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7D4C-F04F-832E-EFDF193D8499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C3C2D5B6-22D1-544F-B580-31ED964466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7D4C-F04F-832E-EFDF193D8499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C1809642-A70E-744D-8E55-114EFC142F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7D4C-F04F-832E-EFDF193D8499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B3B01EF4-9ECA-3A43-A6A6-A97F3A4A39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7D4C-F04F-832E-EFDF193D8499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9ACEB35-1042-BE49-8131-342C92B13C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7D4C-F04F-832E-EFDF193D8499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D93F3D7D-4C98-E54F-AD62-D9AEF5B4E0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7D4C-F04F-832E-EFDF193D8499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946C739F-6DE4-0D41-8F27-7EDBAD613B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7D4C-F04F-832E-EFDF193D8499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B41E3176-50E1-F349-B5A8-FB2359EBF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7D4C-F04F-832E-EFDF193D8499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FAA06A34-7515-0E43-9617-956063281F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7D4C-F04F-832E-EFDF193D8499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1A72A858-8066-7D41-9BF4-E0D44C0B65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7D4C-F04F-832E-EFDF193D8499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C007470A-6B97-454D-9F18-D387463536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7D4C-F04F-832E-EFDF193D8499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B006E79A-3745-5244-8936-1029A30DE6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7D4C-F04F-832E-EFDF193D8499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54E99BFD-43E2-6A44-BE82-A85CF6B3C1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7D4C-F04F-832E-EFDF193D8499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698F518D-1EEF-F541-BBF0-64038C4477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7D4C-F04F-832E-EFDF193D8499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D7F8E1AD-AD28-EE47-9EF2-8073109BB9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7D4C-F04F-832E-EFDF193D8499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A1865DF4-EDA9-F342-B0C5-4B86566114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7D4C-F04F-832E-EFDF193D8499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EF2B5B87-50C2-7945-918F-5AFDB65D84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7D4C-F04F-832E-EFDF193D8499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385A6AB7-357A-C34D-84AF-7281D39340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7D4C-F04F-832E-EFDF193D8499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C6D988A9-71F2-DF40-9A46-60A236F4DD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7D4C-F04F-832E-EFDF193D8499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0DA81D02-9622-384A-9BDB-8CDC3C492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7D4C-F04F-832E-EFDF193D8499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D04445F4-C619-E94A-8426-C337676E35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7D4C-F04F-832E-EFDF193D8499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CAF57D90-8B32-5049-877E-09E58D7419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7D4C-F04F-832E-EFDF193D8499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031B2975-8E26-FA49-870E-D805DE827A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7D4C-F04F-832E-EFDF193D8499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23A8CD52-9136-CE4A-9F7D-E41A013B85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7D4C-F04F-832E-EFDF193D8499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C8A1D555-2BBE-5847-8F1D-6036E0CA6D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7D4C-F04F-832E-EFDF193D8499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C3947CF7-4A98-C242-B569-BF6A7293C1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7D4C-F04F-832E-EFDF193D8499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3312030-AE4C-DE46-B240-30D1143710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7D4C-F04F-832E-EFDF193D8499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9DE13151-F761-1548-A29E-0773B49A2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7D4C-F04F-832E-EFDF193D8499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59957752-DE3C-7241-BE93-EE07A2A935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7D4C-F04F-832E-EFDF193D8499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4D86DF70-81CD-464E-BA15-94DECB6AF1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7D4C-F04F-832E-EFDF193D8499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9774CC82-0D94-4E46-A53C-DEA67BBF35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7D4C-F04F-832E-EFDF193D8499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C6F044FA-7F78-F844-A182-924FB41253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7D4C-F04F-832E-EFDF193D8499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C389D49F-DF1A-F54F-ADBB-1233358D56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7D4C-F04F-832E-EFDF193D8499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F017E7F2-A94A-B644-8633-D7D4B2D4C7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7D4C-F04F-832E-EFDF193D8499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D9C4A75A-6DEE-CE47-BD60-3D6C3C715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7D4C-F04F-832E-EFDF193D8499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ED16AD72-3483-EF4C-961A-88596ABF58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7D4C-F04F-832E-EFDF193D8499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5E641201-2678-F844-919A-08101275B6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7D4C-F04F-832E-EFDF193D8499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6A33FDE3-014B-3C41-997A-118BBA831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7D4C-F04F-832E-EFDF193D8499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470EC805-48F1-B24E-831F-052343D4FB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7D4C-F04F-832E-EFDF193D8499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BAB3F3A7-A0E3-FC46-90B2-4E6A0070BA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7D4C-F04F-832E-EFDF193D8499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9498D3A0-EEE4-744D-B83A-7C0D4AC31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7D4C-F04F-832E-EFDF193D8499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6CC1AAA1-63BE-2C4A-9E1E-393F8B579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7D4C-F04F-832E-EFDF193D8499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997F2DC5-A71C-7E4B-8D04-8050BC926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7D4C-F04F-832E-EFDF193D8499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09882CC7-8A1A-DE47-BA47-F60AC3FCF6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7D4C-F04F-832E-EFDF193D8499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2944E30F-0D20-EB46-8C2D-FCE4B8C8B7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7D4C-F04F-832E-EFDF193D8499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6E589AB4-D43D-4444-B08F-331D6C7B4B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7D4C-F04F-832E-EFDF193D8499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0EB9A4F0-14B6-8949-80C6-19BA27F03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7D4C-F04F-832E-EFDF193D8499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1A6B5EEF-9A30-0E4B-963A-9B941148E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7D4C-F04F-832E-EFDF193D8499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D0D3C3B6-1889-2B4D-8105-F2DE68551E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7D4C-F04F-832E-EFDF193D8499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E6ECC824-8360-F242-A68C-C19456D04B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7D4C-F04F-832E-EFDF193D8499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54E6299F-BC41-144C-B8FE-D62BF84B85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7D4C-F04F-832E-EFDF193D8499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6CF7AC58-6CB6-B64A-89C1-9EF9A25653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7D4C-F04F-832E-EFDF193D8499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CAF4DDBA-6BDB-2248-8A3E-A338171885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7D4C-F04F-832E-EFDF193D84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'N Input Output'!$C$15:$C$138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xVal>
          <c:yVal>
            <c:numRef>
              <c:f>'N Input Output'!$B$15:$B$138</c:f>
              <c:numCache>
                <c:formatCode>0.000</c:formatCode>
                <c:ptCount val="124"/>
                <c:pt idx="0">
                  <c:v>1.1610850506245427</c:v>
                </c:pt>
                <c:pt idx="1">
                  <c:v>1.4895206315919036</c:v>
                </c:pt>
                <c:pt idx="2">
                  <c:v>1.4814893882992655</c:v>
                </c:pt>
                <c:pt idx="3">
                  <c:v>1.4218891091275823</c:v>
                </c:pt>
                <c:pt idx="4">
                  <c:v>1.0258220056958991</c:v>
                </c:pt>
                <c:pt idx="5">
                  <c:v>1.5550386689792151</c:v>
                </c:pt>
                <c:pt idx="6">
                  <c:v>1.6116800690430846</c:v>
                </c:pt>
                <c:pt idx="7">
                  <c:v>2.0694609367234618</c:v>
                </c:pt>
                <c:pt idx="8">
                  <c:v>1.449787112144115</c:v>
                </c:pt>
                <c:pt idx="9">
                  <c:v>1.6099892809814764</c:v>
                </c:pt>
                <c:pt idx="10">
                  <c:v>1.3593299508480847</c:v>
                </c:pt>
                <c:pt idx="11">
                  <c:v>1.8982686454856472</c:v>
                </c:pt>
                <c:pt idx="12">
                  <c:v>1.666207984029944</c:v>
                </c:pt>
                <c:pt idx="13">
                  <c:v>1.8893920081622051</c:v>
                </c:pt>
                <c:pt idx="14">
                  <c:v>1.4066720165731104</c:v>
                </c:pt>
                <c:pt idx="15">
                  <c:v>1.5076966032541903</c:v>
                </c:pt>
                <c:pt idx="16">
                  <c:v>1.491211419653512</c:v>
                </c:pt>
                <c:pt idx="17">
                  <c:v>1.289584943306753</c:v>
                </c:pt>
                <c:pt idx="18">
                  <c:v>1.4945929957767283</c:v>
                </c:pt>
                <c:pt idx="19">
                  <c:v>1.2819763970295173</c:v>
                </c:pt>
                <c:pt idx="20">
                  <c:v>1.4539301769472157</c:v>
                </c:pt>
                <c:pt idx="21">
                  <c:v>0.95406463929485719</c:v>
                </c:pt>
                <c:pt idx="22">
                  <c:v>0.76721600790873867</c:v>
                </c:pt>
                <c:pt idx="23">
                  <c:v>0.87827987971167665</c:v>
                </c:pt>
                <c:pt idx="24">
                  <c:v>1.037166548079173</c:v>
                </c:pt>
                <c:pt idx="25">
                  <c:v>0.4518705598059623</c:v>
                </c:pt>
                <c:pt idx="26">
                  <c:v>1.560840235478826</c:v>
                </c:pt>
                <c:pt idx="27">
                  <c:v>1.5263989907282176</c:v>
                </c:pt>
                <c:pt idx="28">
                  <c:v>1.279960181202016</c:v>
                </c:pt>
                <c:pt idx="29">
                  <c:v>1.3899715357937663</c:v>
                </c:pt>
                <c:pt idx="30">
                  <c:v>0.85618430195998818</c:v>
                </c:pt>
                <c:pt idx="31">
                  <c:v>1.74434630726534</c:v>
                </c:pt>
                <c:pt idx="32">
                  <c:v>1.8054433398057637</c:v>
                </c:pt>
                <c:pt idx="33">
                  <c:v>2.1809794105068168</c:v>
                </c:pt>
                <c:pt idx="34">
                  <c:v>1.5473610471781107</c:v>
                </c:pt>
                <c:pt idx="35">
                  <c:v>2.3061166350056848</c:v>
                </c:pt>
                <c:pt idx="36">
                  <c:v>1.7944559647935592</c:v>
                </c:pt>
                <c:pt idx="37">
                  <c:v>2.0865323281088668</c:v>
                </c:pt>
                <c:pt idx="38">
                  <c:v>1.5207552667199431</c:v>
                </c:pt>
                <c:pt idx="39">
                  <c:v>1.7441646704478773</c:v>
                </c:pt>
                <c:pt idx="40">
                  <c:v>1.6603360970615078</c:v>
                </c:pt>
                <c:pt idx="41">
                  <c:v>1.6528009857147679</c:v>
                </c:pt>
                <c:pt idx="42">
                  <c:v>2.5016920132830358</c:v>
                </c:pt>
                <c:pt idx="43">
                  <c:v>1.8329571172522645</c:v>
                </c:pt>
                <c:pt idx="44">
                  <c:v>2.3996618417003122</c:v>
                </c:pt>
                <c:pt idx="45">
                  <c:v>2.982562047551677</c:v>
                </c:pt>
                <c:pt idx="46">
                  <c:v>1.5707764498301362</c:v>
                </c:pt>
                <c:pt idx="47">
                  <c:v>1.6771695019951951</c:v>
                </c:pt>
                <c:pt idx="48">
                  <c:v>2.6517753755713716</c:v>
                </c:pt>
                <c:pt idx="49">
                  <c:v>2.2586331346833757</c:v>
                </c:pt>
                <c:pt idx="50">
                  <c:v>1.8269937738512925</c:v>
                </c:pt>
                <c:pt idx="51">
                  <c:v>1.6644534060745708</c:v>
                </c:pt>
                <c:pt idx="52">
                  <c:v>1.1908721164179925</c:v>
                </c:pt>
                <c:pt idx="53">
                  <c:v>1.5974060343014362</c:v>
                </c:pt>
                <c:pt idx="54">
                  <c:v>1.9728003432135892</c:v>
                </c:pt>
                <c:pt idx="55">
                  <c:v>1.5256410407523162</c:v>
                </c:pt>
                <c:pt idx="56">
                  <c:v>1.9704993204353445</c:v>
                </c:pt>
                <c:pt idx="57">
                  <c:v>1.3674339355078873</c:v>
                </c:pt>
                <c:pt idx="58">
                  <c:v>1.6722995585900453</c:v>
                </c:pt>
                <c:pt idx="59">
                  <c:v>1.463045792485419</c:v>
                </c:pt>
                <c:pt idx="60">
                  <c:v>1.1128583646523145</c:v>
                </c:pt>
                <c:pt idx="61">
                  <c:v>1.2564172665997593</c:v>
                </c:pt>
                <c:pt idx="62">
                  <c:v>1.3222904069013384</c:v>
                </c:pt>
                <c:pt idx="63">
                  <c:v>1.2335808625891644</c:v>
                </c:pt>
                <c:pt idx="64">
                  <c:v>1.0238985482233669</c:v>
                </c:pt>
                <c:pt idx="65">
                  <c:v>0.83491351780119449</c:v>
                </c:pt>
                <c:pt idx="66">
                  <c:v>0.76643852947991908</c:v>
                </c:pt>
                <c:pt idx="67">
                  <c:v>0.9841720321234545</c:v>
                </c:pt>
                <c:pt idx="68">
                  <c:v>0.72900521259003404</c:v>
                </c:pt>
                <c:pt idx="69">
                  <c:v>0.81094423702647356</c:v>
                </c:pt>
                <c:pt idx="70">
                  <c:v>0.60873505169380493</c:v>
                </c:pt>
                <c:pt idx="71">
                  <c:v>1.0440911522118028</c:v>
                </c:pt>
                <c:pt idx="72">
                  <c:v>2.0366006757813695</c:v>
                </c:pt>
                <c:pt idx="73">
                  <c:v>1.9153602523373248</c:v>
                </c:pt>
                <c:pt idx="74">
                  <c:v>1.7332709848937813</c:v>
                </c:pt>
                <c:pt idx="75">
                  <c:v>2.3006783000572719</c:v>
                </c:pt>
                <c:pt idx="76">
                  <c:v>1.680864007362032</c:v>
                </c:pt>
                <c:pt idx="77">
                  <c:v>1.8898258017109135</c:v>
                </c:pt>
                <c:pt idx="78">
                  <c:v>1.9191713469704226</c:v>
                </c:pt>
                <c:pt idx="79">
                  <c:v>2.0503965715264378</c:v>
                </c:pt>
                <c:pt idx="80">
                  <c:v>2.8936173117847419</c:v>
                </c:pt>
                <c:pt idx="81">
                  <c:v>5.5891771196928337</c:v>
                </c:pt>
                <c:pt idx="82">
                  <c:v>5.3844046705301043</c:v>
                </c:pt>
                <c:pt idx="83">
                  <c:v>4.7216091922395087</c:v>
                </c:pt>
                <c:pt idx="84">
                  <c:v>6.248054151046043</c:v>
                </c:pt>
                <c:pt idx="85">
                  <c:v>6.1646372499444606</c:v>
                </c:pt>
                <c:pt idx="86">
                  <c:v>5.1994527963696218</c:v>
                </c:pt>
                <c:pt idx="87">
                  <c:v>3.1972010251909677</c:v>
                </c:pt>
                <c:pt idx="88">
                  <c:v>3.4264696473173863</c:v>
                </c:pt>
                <c:pt idx="89">
                  <c:v>5.9676050189590573</c:v>
                </c:pt>
                <c:pt idx="90">
                  <c:v>6.8153554467335926</c:v>
                </c:pt>
                <c:pt idx="91">
                  <c:v>4.5121078632584766</c:v>
                </c:pt>
                <c:pt idx="92">
                  <c:v>3.7987066657542403</c:v>
                </c:pt>
                <c:pt idx="93">
                  <c:v>4.7068066791489507</c:v>
                </c:pt>
                <c:pt idx="94">
                  <c:v>5.7650604953914906</c:v>
                </c:pt>
                <c:pt idx="95">
                  <c:v>4.0547889265975332</c:v>
                </c:pt>
                <c:pt idx="96">
                  <c:v>7.7036861304601612</c:v>
                </c:pt>
                <c:pt idx="97">
                  <c:v>5.0086462138141759</c:v>
                </c:pt>
                <c:pt idx="98">
                  <c:v>4.8449350177496227</c:v>
                </c:pt>
                <c:pt idx="99">
                  <c:v>4.2665075870540843</c:v>
                </c:pt>
                <c:pt idx="100">
                  <c:v>3.597012687383188</c:v>
                </c:pt>
                <c:pt idx="101">
                  <c:v>4.1176270670265129</c:v>
                </c:pt>
                <c:pt idx="102">
                  <c:v>4.6754084791962107</c:v>
                </c:pt>
                <c:pt idx="103">
                  <c:v>5.0175484653682947</c:v>
                </c:pt>
                <c:pt idx="104">
                  <c:v>6.0538689986778307</c:v>
                </c:pt>
                <c:pt idx="105">
                  <c:v>4.3375271517813827</c:v>
                </c:pt>
                <c:pt idx="106">
                  <c:v>4.8780658807443409</c:v>
                </c:pt>
                <c:pt idx="107">
                  <c:v>5.9135840691512138</c:v>
                </c:pt>
                <c:pt idx="108">
                  <c:v>4.9499776157793622</c:v>
                </c:pt>
                <c:pt idx="109">
                  <c:v>3.5900498644824754</c:v>
                </c:pt>
                <c:pt idx="110">
                  <c:v>2.1394764679936387</c:v>
                </c:pt>
                <c:pt idx="111">
                  <c:v>4.5421418431109961</c:v>
                </c:pt>
                <c:pt idx="112">
                  <c:v>3.3064064600929406</c:v>
                </c:pt>
                <c:pt idx="113">
                  <c:v>3.7604524667186086</c:v>
                </c:pt>
                <c:pt idx="114">
                  <c:v>2.8990243771241273</c:v>
                </c:pt>
                <c:pt idx="115">
                  <c:v>2.9502903255238127</c:v>
                </c:pt>
                <c:pt idx="116">
                  <c:v>3.3438141533167709</c:v>
                </c:pt>
                <c:pt idx="117">
                  <c:v>4.4229051241588753</c:v>
                </c:pt>
                <c:pt idx="118">
                  <c:v>6.1114611766015221</c:v>
                </c:pt>
                <c:pt idx="119">
                  <c:v>4.4053106002233866</c:v>
                </c:pt>
                <c:pt idx="120">
                  <c:v>3.970375166497452</c:v>
                </c:pt>
                <c:pt idx="121">
                  <c:v>2.8442059256512255</c:v>
                </c:pt>
                <c:pt idx="122">
                  <c:v>4.3783196315832624</c:v>
                </c:pt>
                <c:pt idx="123">
                  <c:v>3.7601234562844561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'N Input Output'!$A$15:$A$138</c15:f>
                <c15:dlblRangeCache>
                  <c:ptCount val="124"/>
                  <c:pt idx="0">
                    <c:v>1900</c:v>
                  </c:pt>
                  <c:pt idx="1">
                    <c:v>1901</c:v>
                  </c:pt>
                  <c:pt idx="2">
                    <c:v>1902</c:v>
                  </c:pt>
                  <c:pt idx="3">
                    <c:v>1903</c:v>
                  </c:pt>
                  <c:pt idx="4">
                    <c:v>1904</c:v>
                  </c:pt>
                  <c:pt idx="5">
                    <c:v>1905</c:v>
                  </c:pt>
                  <c:pt idx="6">
                    <c:v>1906</c:v>
                  </c:pt>
                  <c:pt idx="7">
                    <c:v>1907</c:v>
                  </c:pt>
                  <c:pt idx="8">
                    <c:v>1908</c:v>
                  </c:pt>
                  <c:pt idx="9">
                    <c:v>1909</c:v>
                  </c:pt>
                  <c:pt idx="10">
                    <c:v>1910</c:v>
                  </c:pt>
                  <c:pt idx="11">
                    <c:v>1911</c:v>
                  </c:pt>
                  <c:pt idx="12">
                    <c:v>1912</c:v>
                  </c:pt>
                  <c:pt idx="13">
                    <c:v>1913</c:v>
                  </c:pt>
                  <c:pt idx="14">
                    <c:v>1914</c:v>
                  </c:pt>
                  <c:pt idx="15">
                    <c:v>1915</c:v>
                  </c:pt>
                  <c:pt idx="16">
                    <c:v>1916</c:v>
                  </c:pt>
                  <c:pt idx="17">
                    <c:v>1917</c:v>
                  </c:pt>
                  <c:pt idx="18">
                    <c:v>1918</c:v>
                  </c:pt>
                  <c:pt idx="19">
                    <c:v>1919</c:v>
                  </c:pt>
                  <c:pt idx="20">
                    <c:v>1920</c:v>
                  </c:pt>
                  <c:pt idx="21">
                    <c:v>1921</c:v>
                  </c:pt>
                  <c:pt idx="22">
                    <c:v>1922</c:v>
                  </c:pt>
                  <c:pt idx="23">
                    <c:v>1923</c:v>
                  </c:pt>
                  <c:pt idx="24">
                    <c:v>1924</c:v>
                  </c:pt>
                  <c:pt idx="25">
                    <c:v>1925</c:v>
                  </c:pt>
                  <c:pt idx="26">
                    <c:v>1926</c:v>
                  </c:pt>
                  <c:pt idx="27">
                    <c:v>1927</c:v>
                  </c:pt>
                  <c:pt idx="28">
                    <c:v>1928</c:v>
                  </c:pt>
                  <c:pt idx="29">
                    <c:v>1929</c:v>
                  </c:pt>
                  <c:pt idx="30">
                    <c:v>1930</c:v>
                  </c:pt>
                  <c:pt idx="31">
                    <c:v>1931</c:v>
                  </c:pt>
                  <c:pt idx="32">
                    <c:v>1932</c:v>
                  </c:pt>
                  <c:pt idx="33">
                    <c:v>1933</c:v>
                  </c:pt>
                  <c:pt idx="34">
                    <c:v>1934</c:v>
                  </c:pt>
                  <c:pt idx="35">
                    <c:v>1935</c:v>
                  </c:pt>
                  <c:pt idx="36">
                    <c:v>1936</c:v>
                  </c:pt>
                  <c:pt idx="37">
                    <c:v>1937</c:v>
                  </c:pt>
                  <c:pt idx="38">
                    <c:v>1938</c:v>
                  </c:pt>
                  <c:pt idx="39">
                    <c:v>1939</c:v>
                  </c:pt>
                  <c:pt idx="40">
                    <c:v>1940</c:v>
                  </c:pt>
                  <c:pt idx="41">
                    <c:v>1941</c:v>
                  </c:pt>
                  <c:pt idx="42">
                    <c:v>1942</c:v>
                  </c:pt>
                  <c:pt idx="43">
                    <c:v>1943</c:v>
                  </c:pt>
                  <c:pt idx="44">
                    <c:v>1944</c:v>
                  </c:pt>
                  <c:pt idx="45">
                    <c:v>1945</c:v>
                  </c:pt>
                  <c:pt idx="46">
                    <c:v>1946</c:v>
                  </c:pt>
                  <c:pt idx="47">
                    <c:v>1947</c:v>
                  </c:pt>
                  <c:pt idx="48">
                    <c:v>1948</c:v>
                  </c:pt>
                  <c:pt idx="49">
                    <c:v>1949</c:v>
                  </c:pt>
                  <c:pt idx="50">
                    <c:v>1950</c:v>
                  </c:pt>
                  <c:pt idx="51">
                    <c:v>1951</c:v>
                  </c:pt>
                  <c:pt idx="52">
                    <c:v>1952</c:v>
                  </c:pt>
                  <c:pt idx="53">
                    <c:v>1953</c:v>
                  </c:pt>
                  <c:pt idx="54">
                    <c:v>1954</c:v>
                  </c:pt>
                  <c:pt idx="55">
                    <c:v>1955</c:v>
                  </c:pt>
                  <c:pt idx="56">
                    <c:v>1956</c:v>
                  </c:pt>
                  <c:pt idx="57">
                    <c:v>1957</c:v>
                  </c:pt>
                  <c:pt idx="58">
                    <c:v>1958</c:v>
                  </c:pt>
                  <c:pt idx="59">
                    <c:v>1959</c:v>
                  </c:pt>
                  <c:pt idx="60">
                    <c:v>1960</c:v>
                  </c:pt>
                  <c:pt idx="61">
                    <c:v>1961</c:v>
                  </c:pt>
                  <c:pt idx="62">
                    <c:v>1962</c:v>
                  </c:pt>
                  <c:pt idx="63">
                    <c:v>1963</c:v>
                  </c:pt>
                  <c:pt idx="64">
                    <c:v>1964</c:v>
                  </c:pt>
                  <c:pt idx="65">
                    <c:v>1965</c:v>
                  </c:pt>
                  <c:pt idx="66">
                    <c:v>1966</c:v>
                  </c:pt>
                  <c:pt idx="67">
                    <c:v>1967</c:v>
                  </c:pt>
                  <c:pt idx="68">
                    <c:v>1968</c:v>
                  </c:pt>
                  <c:pt idx="69">
                    <c:v>1969</c:v>
                  </c:pt>
                  <c:pt idx="70">
                    <c:v>1970</c:v>
                  </c:pt>
                  <c:pt idx="71">
                    <c:v>1971</c:v>
                  </c:pt>
                  <c:pt idx="72">
                    <c:v>1972</c:v>
                  </c:pt>
                  <c:pt idx="73">
                    <c:v>1973</c:v>
                  </c:pt>
                  <c:pt idx="74">
                    <c:v>1974</c:v>
                  </c:pt>
                  <c:pt idx="75">
                    <c:v>1975</c:v>
                  </c:pt>
                  <c:pt idx="76">
                    <c:v>1976</c:v>
                  </c:pt>
                  <c:pt idx="77">
                    <c:v>1977</c:v>
                  </c:pt>
                  <c:pt idx="78">
                    <c:v>1978</c:v>
                  </c:pt>
                  <c:pt idx="79">
                    <c:v>1979</c:v>
                  </c:pt>
                  <c:pt idx="80">
                    <c:v>1980</c:v>
                  </c:pt>
                  <c:pt idx="81">
                    <c:v>1981</c:v>
                  </c:pt>
                  <c:pt idx="82">
                    <c:v>1982</c:v>
                  </c:pt>
                  <c:pt idx="83">
                    <c:v>1983</c:v>
                  </c:pt>
                  <c:pt idx="84">
                    <c:v>1984</c:v>
                  </c:pt>
                  <c:pt idx="85">
                    <c:v>1985</c:v>
                  </c:pt>
                  <c:pt idx="86">
                    <c:v>1986</c:v>
                  </c:pt>
                  <c:pt idx="87">
                    <c:v>1987</c:v>
                  </c:pt>
                  <c:pt idx="88">
                    <c:v>1988</c:v>
                  </c:pt>
                  <c:pt idx="89">
                    <c:v>1989</c:v>
                  </c:pt>
                  <c:pt idx="90">
                    <c:v>1990</c:v>
                  </c:pt>
                  <c:pt idx="91">
                    <c:v>1991</c:v>
                  </c:pt>
                  <c:pt idx="92">
                    <c:v>1992</c:v>
                  </c:pt>
                  <c:pt idx="93">
                    <c:v>1993</c:v>
                  </c:pt>
                  <c:pt idx="94">
                    <c:v>1994</c:v>
                  </c:pt>
                  <c:pt idx="95">
                    <c:v>1995</c:v>
                  </c:pt>
                  <c:pt idx="96">
                    <c:v>1996</c:v>
                  </c:pt>
                  <c:pt idx="97">
                    <c:v>1997</c:v>
                  </c:pt>
                  <c:pt idx="98">
                    <c:v>1998</c:v>
                  </c:pt>
                  <c:pt idx="99">
                    <c:v>1999</c:v>
                  </c:pt>
                  <c:pt idx="100">
                    <c:v>2000</c:v>
                  </c:pt>
                  <c:pt idx="101">
                    <c:v>2001</c:v>
                  </c:pt>
                  <c:pt idx="102">
                    <c:v>2002</c:v>
                  </c:pt>
                  <c:pt idx="103">
                    <c:v>2003</c:v>
                  </c:pt>
                  <c:pt idx="104">
                    <c:v>2004</c:v>
                  </c:pt>
                  <c:pt idx="105">
                    <c:v>2005</c:v>
                  </c:pt>
                  <c:pt idx="106">
                    <c:v>2006</c:v>
                  </c:pt>
                  <c:pt idx="107">
                    <c:v>2007</c:v>
                  </c:pt>
                  <c:pt idx="108">
                    <c:v>2008</c:v>
                  </c:pt>
                  <c:pt idx="109">
                    <c:v>2009</c:v>
                  </c:pt>
                  <c:pt idx="110">
                    <c:v>2010</c:v>
                  </c:pt>
                  <c:pt idx="111">
                    <c:v>2011</c:v>
                  </c:pt>
                  <c:pt idx="112">
                    <c:v>2012</c:v>
                  </c:pt>
                  <c:pt idx="113">
                    <c:v>2013</c:v>
                  </c:pt>
                  <c:pt idx="114">
                    <c:v>2014</c:v>
                  </c:pt>
                  <c:pt idx="115">
                    <c:v>2015</c:v>
                  </c:pt>
                  <c:pt idx="116">
                    <c:v>2016</c:v>
                  </c:pt>
                  <c:pt idx="117">
                    <c:v>2017</c:v>
                  </c:pt>
                  <c:pt idx="118">
                    <c:v>2018</c:v>
                  </c:pt>
                  <c:pt idx="119">
                    <c:v>2019</c:v>
                  </c:pt>
                  <c:pt idx="120">
                    <c:v>2020</c:v>
                  </c:pt>
                  <c:pt idx="121">
                    <c:v>2021</c:v>
                  </c:pt>
                  <c:pt idx="122">
                    <c:v>2022</c:v>
                  </c:pt>
                  <c:pt idx="123">
                    <c:v>2023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D4C-F04F-832E-EFDF193D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49839"/>
        <c:axId val="264217375"/>
      </c:scatterChart>
      <c:valAx>
        <c:axId val="264149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17375"/>
        <c:crosses val="autoZero"/>
        <c:crossBetween val="midCat"/>
      </c:valAx>
      <c:valAx>
        <c:axId val="264217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4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30268637344057"/>
          <c:y val="0.14430760998819953"/>
          <c:w val="0.79819912636136914"/>
          <c:h val="0.69246292168553714"/>
        </c:manualLayout>
      </c:layout>
      <c:scatterChart>
        <c:scatterStyle val="lineMarker"/>
        <c:varyColors val="0"/>
        <c:ser>
          <c:idx val="0"/>
          <c:order val="0"/>
          <c:tx>
            <c:v>Estimated from emissions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dash"/>
              </a:ln>
            </c:spPr>
            <c:trendlineType val="poly"/>
            <c:order val="6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Concentations'!$H$6:$H$129</c:f>
              <c:numCache>
                <c:formatCode>0.00</c:formatCode>
                <c:ptCount val="124"/>
                <c:pt idx="0">
                  <c:v>2.5688402001497015</c:v>
                </c:pt>
                <c:pt idx="1">
                  <c:v>2.6626266991212413</c:v>
                </c:pt>
                <c:pt idx="2">
                  <c:v>2.7329665733498958</c:v>
                </c:pt>
                <c:pt idx="3">
                  <c:v>2.9674318459887083</c:v>
                </c:pt>
                <c:pt idx="4">
                  <c:v>3.1550038691417512</c:v>
                </c:pt>
                <c:pt idx="5">
                  <c:v>3.1667271815131937</c:v>
                </c:pt>
                <c:pt idx="6">
                  <c:v>3.3894691417805634</c:v>
                </c:pt>
                <c:pt idx="7">
                  <c:v>3.6473810391622612</c:v>
                </c:pt>
                <c:pt idx="8">
                  <c:v>3.7177209133909157</c:v>
                </c:pt>
                <c:pt idx="9">
                  <c:v>3.6473810391622612</c:v>
                </c:pt>
                <c:pt idx="10">
                  <c:v>3.9756328107726135</c:v>
                </c:pt>
                <c:pt idx="11">
                  <c:v>3.9756328107726135</c:v>
                </c:pt>
                <c:pt idx="12">
                  <c:v>4.0225260602583832</c:v>
                </c:pt>
                <c:pt idx="13">
                  <c:v>4.3507778318687347</c:v>
                </c:pt>
                <c:pt idx="14">
                  <c:v>4.5617964797646637</c:v>
                </c:pt>
                <c:pt idx="15">
                  <c:v>4.7024762282219719</c:v>
                </c:pt>
                <c:pt idx="16">
                  <c:v>4.7024762282219719</c:v>
                </c:pt>
                <c:pt idx="17">
                  <c:v>4.9955575753229793</c:v>
                </c:pt>
                <c:pt idx="18">
                  <c:v>5.1831300858710394</c:v>
                </c:pt>
                <c:pt idx="19">
                  <c:v>5.1127902116423849</c:v>
                </c:pt>
                <c:pt idx="20">
                  <c:v>4.9369415008607849</c:v>
                </c:pt>
                <c:pt idx="21">
                  <c:v>5.8865263911824952</c:v>
                </c:pt>
                <c:pt idx="22">
                  <c:v>6.3671807362265813</c:v>
                </c:pt>
                <c:pt idx="23">
                  <c:v>6.8478345938756489</c:v>
                </c:pt>
                <c:pt idx="24">
                  <c:v>7.2815952020389467</c:v>
                </c:pt>
                <c:pt idx="25">
                  <c:v>7.0705765541430194</c:v>
                </c:pt>
                <c:pt idx="26">
                  <c:v>7.2815952020389467</c:v>
                </c:pt>
                <c:pt idx="27">
                  <c:v>7.2815952020389467</c:v>
                </c:pt>
                <c:pt idx="28">
                  <c:v>7.3636583886390437</c:v>
                </c:pt>
                <c:pt idx="29">
                  <c:v>7.8912054957738818</c:v>
                </c:pt>
                <c:pt idx="30">
                  <c:v>8.1256707684126948</c:v>
                </c:pt>
                <c:pt idx="31">
                  <c:v>7.7153567849922808</c:v>
                </c:pt>
                <c:pt idx="32">
                  <c:v>6.3554574238551389</c:v>
                </c:pt>
                <c:pt idx="33">
                  <c:v>7.5277842744442198</c:v>
                </c:pt>
                <c:pt idx="34">
                  <c:v>7.7974194841973592</c:v>
                </c:pt>
                <c:pt idx="35">
                  <c:v>6.2382243001407156</c:v>
                </c:pt>
                <c:pt idx="36">
                  <c:v>6.7071558202083761</c:v>
                </c:pt>
                <c:pt idx="37">
                  <c:v>7.0940231788859043</c:v>
                </c:pt>
                <c:pt idx="38">
                  <c:v>7.2112563026003285</c:v>
                </c:pt>
                <c:pt idx="39">
                  <c:v>7.0002366799143649</c:v>
                </c:pt>
                <c:pt idx="40">
                  <c:v>7.1057464912573476</c:v>
                </c:pt>
                <c:pt idx="41">
                  <c:v>7.6567402231350687</c:v>
                </c:pt>
                <c:pt idx="42">
                  <c:v>7.9615453700025354</c:v>
                </c:pt>
                <c:pt idx="43">
                  <c:v>8.371859840817967</c:v>
                </c:pt>
                <c:pt idx="44">
                  <c:v>8.8994064605577847</c:v>
                </c:pt>
                <c:pt idx="45">
                  <c:v>9.1573193327295197</c:v>
                </c:pt>
                <c:pt idx="46">
                  <c:v>9.3917846053683309</c:v>
                </c:pt>
                <c:pt idx="47">
                  <c:v>9.9427778498510371</c:v>
                </c:pt>
                <c:pt idx="48">
                  <c:v>9.9310559996646468</c:v>
                </c:pt>
                <c:pt idx="49">
                  <c:v>9.7200358895836665</c:v>
                </c:pt>
                <c:pt idx="50">
                  <c:v>9.9310559996646468</c:v>
                </c:pt>
                <c:pt idx="51">
                  <c:v>10.118625098447582</c:v>
                </c:pt>
                <c:pt idx="52">
                  <c:v>10.587557593305283</c:v>
                </c:pt>
                <c:pt idx="53">
                  <c:v>10.79857526641117</c:v>
                </c:pt>
                <c:pt idx="54">
                  <c:v>11.279234485405439</c:v>
                </c:pt>
                <c:pt idx="55">
                  <c:v>11.478525434374761</c:v>
                </c:pt>
                <c:pt idx="56">
                  <c:v>11.595763432039368</c:v>
                </c:pt>
                <c:pt idx="57">
                  <c:v>12.09986147745623</c:v>
                </c:pt>
                <c:pt idx="58">
                  <c:v>12.756363071096859</c:v>
                </c:pt>
                <c:pt idx="59">
                  <c:v>13.471483663569794</c:v>
                </c:pt>
                <c:pt idx="60">
                  <c:v>13.776290760017334</c:v>
                </c:pt>
                <c:pt idx="61">
                  <c:v>13.940416158427494</c:v>
                </c:pt>
                <c:pt idx="62">
                  <c:v>14.409343779335009</c:v>
                </c:pt>
                <c:pt idx="63">
                  <c:v>15.171356646503677</c:v>
                </c:pt>
                <c:pt idx="64">
                  <c:v>15.956818087995304</c:v>
                </c:pt>
                <c:pt idx="65">
                  <c:v>16.730552805350364</c:v>
                </c:pt>
                <c:pt idx="66">
                  <c:v>17.703583345624921</c:v>
                </c:pt>
                <c:pt idx="67">
                  <c:v>18.043560866581803</c:v>
                </c:pt>
                <c:pt idx="68">
                  <c:v>18.746949860967987</c:v>
                </c:pt>
                <c:pt idx="69">
                  <c:v>19.215882355825688</c:v>
                </c:pt>
                <c:pt idx="70">
                  <c:v>20.622679840398781</c:v>
                </c:pt>
                <c:pt idx="71">
                  <c:v>21.51364768146826</c:v>
                </c:pt>
                <c:pt idx="72">
                  <c:v>22.615633195643632</c:v>
                </c:pt>
                <c:pt idx="73">
                  <c:v>23.659004584936881</c:v>
                </c:pt>
                <c:pt idx="74">
                  <c:v>23.588668609868375</c:v>
                </c:pt>
                <c:pt idx="75">
                  <c:v>22.744593043494625</c:v>
                </c:pt>
                <c:pt idx="76">
                  <c:v>23.518327760849679</c:v>
                </c:pt>
                <c:pt idx="77">
                  <c:v>24.632035125211441</c:v>
                </c:pt>
                <c:pt idx="78">
                  <c:v>25.077519045746186</c:v>
                </c:pt>
                <c:pt idx="79">
                  <c:v>25.136138044578484</c:v>
                </c:pt>
                <c:pt idx="80">
                  <c:v>24.561699150142932</c:v>
                </c:pt>
                <c:pt idx="81">
                  <c:v>24.22172162918605</c:v>
                </c:pt>
                <c:pt idx="82">
                  <c:v>23.893470832365733</c:v>
                </c:pt>
                <c:pt idx="83">
                  <c:v>23.330753788116564</c:v>
                </c:pt>
                <c:pt idx="84">
                  <c:v>24.245170203509005</c:v>
                </c:pt>
                <c:pt idx="85">
                  <c:v>23.952084957247848</c:v>
                </c:pt>
                <c:pt idx="86">
                  <c:v>22.814929018563134</c:v>
                </c:pt>
                <c:pt idx="87">
                  <c:v>22.498404945879386</c:v>
                </c:pt>
                <c:pt idx="88">
                  <c:v>22.826655742699707</c:v>
                </c:pt>
                <c:pt idx="89">
                  <c:v>23.870022258042773</c:v>
                </c:pt>
                <c:pt idx="90">
                  <c:v>23.436265061644605</c:v>
                </c:pt>
                <c:pt idx="91">
                  <c:v>23.600390460054761</c:v>
                </c:pt>
                <c:pt idx="92">
                  <c:v>23.858300407856387</c:v>
                </c:pt>
                <c:pt idx="93">
                  <c:v>24.256892053695395</c:v>
                </c:pt>
                <c:pt idx="94">
                  <c:v>24.667205549720787</c:v>
                </c:pt>
                <c:pt idx="95">
                  <c:v>24.643761849348014</c:v>
                </c:pt>
                <c:pt idx="96">
                  <c:v>24.198273054863087</c:v>
                </c:pt>
                <c:pt idx="97">
                  <c:v>24.280335754068169</c:v>
                </c:pt>
                <c:pt idx="98">
                  <c:v>24.245170203509005</c:v>
                </c:pt>
                <c:pt idx="99">
                  <c:v>21.34390438789951</c:v>
                </c:pt>
                <c:pt idx="100">
                  <c:v>21.115182627142904</c:v>
                </c:pt>
                <c:pt idx="101">
                  <c:v>20.140229950698814</c:v>
                </c:pt>
                <c:pt idx="102">
                  <c:v>23.581010406128009</c:v>
                </c:pt>
                <c:pt idx="103">
                  <c:v>22.983704311606477</c:v>
                </c:pt>
                <c:pt idx="104">
                  <c:v>21.355543558412826</c:v>
                </c:pt>
                <c:pt idx="105">
                  <c:v>20.434491349499581</c:v>
                </c:pt>
                <c:pt idx="106">
                  <c:v>18.956006007884159</c:v>
                </c:pt>
                <c:pt idx="107">
                  <c:v>17.7698454131109</c:v>
                </c:pt>
                <c:pt idx="108">
                  <c:v>16.761665420335476</c:v>
                </c:pt>
                <c:pt idx="109">
                  <c:v>14.613417102222908</c:v>
                </c:pt>
                <c:pt idx="110">
                  <c:v>14.37528853573016</c:v>
                </c:pt>
                <c:pt idx="111">
                  <c:v>13.719095083657443</c:v>
                </c:pt>
                <c:pt idx="112">
                  <c:v>12.889452140630835</c:v>
                </c:pt>
                <c:pt idx="113">
                  <c:v>12.096587216428702</c:v>
                </c:pt>
                <c:pt idx="114">
                  <c:v>11.422025327323983</c:v>
                </c:pt>
                <c:pt idx="115">
                  <c:v>10.45081276681208</c:v>
                </c:pt>
                <c:pt idx="116">
                  <c:v>9.4502748523276949</c:v>
                </c:pt>
                <c:pt idx="117">
                  <c:v>8.9563039938021962</c:v>
                </c:pt>
                <c:pt idx="118">
                  <c:v>8.5892181385460535</c:v>
                </c:pt>
                <c:pt idx="119">
                  <c:v>8.117898272824565</c:v>
                </c:pt>
                <c:pt idx="120">
                  <c:v>7.3879688332212359</c:v>
                </c:pt>
                <c:pt idx="121">
                  <c:v>7.4004503727566817</c:v>
                </c:pt>
                <c:pt idx="122">
                  <c:v>6.9456086362886102</c:v>
                </c:pt>
                <c:pt idx="123">
                  <c:v>6.5527119981727688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EC-F74F-9DC9-B301647CC77A}"/>
            </c:ext>
          </c:extLst>
        </c:ser>
        <c:ser>
          <c:idx val="1"/>
          <c:order val="1"/>
          <c:tx>
            <c:v>Measured NADPTN values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'NOx &amp; Precip NO3 Concentations'!$A$85:$A$129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'NOx &amp; Precip NO3 Concentations'!$G$85:$G$129</c:f>
              <c:numCache>
                <c:formatCode>General</c:formatCode>
                <c:ptCount val="45"/>
                <c:pt idx="0">
                  <c:v>28.210999999999999</c:v>
                </c:pt>
                <c:pt idx="1">
                  <c:v>32.841000000000001</c:v>
                </c:pt>
                <c:pt idx="2">
                  <c:v>30.437000000000001</c:v>
                </c:pt>
                <c:pt idx="3">
                  <c:v>20.904</c:v>
                </c:pt>
                <c:pt idx="4">
                  <c:v>22.469000000000001</c:v>
                </c:pt>
                <c:pt idx="5">
                  <c:v>22.114000000000001</c:v>
                </c:pt>
                <c:pt idx="6">
                  <c:v>26.195</c:v>
                </c:pt>
                <c:pt idx="7">
                  <c:v>33.179000000000002</c:v>
                </c:pt>
                <c:pt idx="8">
                  <c:v>29.292000000000002</c:v>
                </c:pt>
                <c:pt idx="9">
                  <c:v>25.952999999999999</c:v>
                </c:pt>
                <c:pt idx="10">
                  <c:v>25.146999999999998</c:v>
                </c:pt>
                <c:pt idx="11">
                  <c:v>22.969000000000001</c:v>
                </c:pt>
                <c:pt idx="12">
                  <c:v>26.195</c:v>
                </c:pt>
                <c:pt idx="13">
                  <c:v>28.582000000000001</c:v>
                </c:pt>
                <c:pt idx="14">
                  <c:v>26.582000000000001</c:v>
                </c:pt>
                <c:pt idx="15">
                  <c:v>23.324000000000002</c:v>
                </c:pt>
                <c:pt idx="16">
                  <c:v>26.905000000000001</c:v>
                </c:pt>
                <c:pt idx="17">
                  <c:v>21.678999999999998</c:v>
                </c:pt>
                <c:pt idx="18">
                  <c:v>22.420999999999999</c:v>
                </c:pt>
                <c:pt idx="19">
                  <c:v>25.146999999999998</c:v>
                </c:pt>
                <c:pt idx="20">
                  <c:v>21.178999999999998</c:v>
                </c:pt>
                <c:pt idx="21">
                  <c:v>21.227</c:v>
                </c:pt>
                <c:pt idx="22">
                  <c:v>21.565999999999999</c:v>
                </c:pt>
                <c:pt idx="23">
                  <c:v>17.63</c:v>
                </c:pt>
                <c:pt idx="24">
                  <c:v>17.372</c:v>
                </c:pt>
                <c:pt idx="25">
                  <c:v>15.500999999999999</c:v>
                </c:pt>
                <c:pt idx="26">
                  <c:v>17.178000000000001</c:v>
                </c:pt>
                <c:pt idx="27">
                  <c:v>16.614000000000001</c:v>
                </c:pt>
                <c:pt idx="28">
                  <c:v>15.824</c:v>
                </c:pt>
                <c:pt idx="29">
                  <c:v>14.098000000000001</c:v>
                </c:pt>
                <c:pt idx="30">
                  <c:v>9.6940000000000008</c:v>
                </c:pt>
                <c:pt idx="31">
                  <c:v>15.984999999999999</c:v>
                </c:pt>
                <c:pt idx="32">
                  <c:v>13.968999999999999</c:v>
                </c:pt>
                <c:pt idx="33">
                  <c:v>13.548999999999999</c:v>
                </c:pt>
                <c:pt idx="34">
                  <c:v>11.532999999999999</c:v>
                </c:pt>
                <c:pt idx="35">
                  <c:v>12.227</c:v>
                </c:pt>
                <c:pt idx="36">
                  <c:v>9.2590000000000003</c:v>
                </c:pt>
                <c:pt idx="37">
                  <c:v>10.291</c:v>
                </c:pt>
                <c:pt idx="38">
                  <c:v>9.8390000000000004</c:v>
                </c:pt>
                <c:pt idx="39">
                  <c:v>8.7420000000000009</c:v>
                </c:pt>
                <c:pt idx="40">
                  <c:v>8.952</c:v>
                </c:pt>
                <c:pt idx="41">
                  <c:v>6.7910000000000004</c:v>
                </c:pt>
                <c:pt idx="42">
                  <c:v>8.6460000000000008</c:v>
                </c:pt>
                <c:pt idx="43">
                  <c:v>7.8710000000000004</c:v>
                </c:pt>
                <c:pt idx="44">
                  <c:v>8.9039999999999999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EC-F74F-9DC9-B301647CC77A}"/>
            </c:ext>
          </c:extLst>
        </c:ser>
        <c:ser>
          <c:idx val="2"/>
          <c:order val="2"/>
          <c:tx>
            <c:v>Measured 1957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 w="50800"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Concentations'!$I$6:$I$129</c:f>
              <c:numCache>
                <c:formatCode>0.00</c:formatCode>
                <c:ptCount val="124"/>
                <c:pt idx="0">
                  <c:v>12.7</c:v>
                </c:pt>
                <c:pt idx="1">
                  <c:v>12.7</c:v>
                </c:pt>
                <c:pt idx="2">
                  <c:v>12.7</c:v>
                </c:pt>
                <c:pt idx="3">
                  <c:v>12.7</c:v>
                </c:pt>
                <c:pt idx="4">
                  <c:v>12.7</c:v>
                </c:pt>
                <c:pt idx="5">
                  <c:v>12.7</c:v>
                </c:pt>
                <c:pt idx="6">
                  <c:v>12.7</c:v>
                </c:pt>
                <c:pt idx="7">
                  <c:v>12.7</c:v>
                </c:pt>
                <c:pt idx="8">
                  <c:v>12.7</c:v>
                </c:pt>
                <c:pt idx="9">
                  <c:v>12.7</c:v>
                </c:pt>
                <c:pt idx="10">
                  <c:v>12.7</c:v>
                </c:pt>
                <c:pt idx="11">
                  <c:v>12.7</c:v>
                </c:pt>
                <c:pt idx="12">
                  <c:v>12.7</c:v>
                </c:pt>
                <c:pt idx="13">
                  <c:v>12.7</c:v>
                </c:pt>
                <c:pt idx="14">
                  <c:v>12.7</c:v>
                </c:pt>
                <c:pt idx="15">
                  <c:v>12.7</c:v>
                </c:pt>
                <c:pt idx="16">
                  <c:v>12.7</c:v>
                </c:pt>
                <c:pt idx="17">
                  <c:v>12.7</c:v>
                </c:pt>
                <c:pt idx="18">
                  <c:v>12.7</c:v>
                </c:pt>
                <c:pt idx="19">
                  <c:v>12.7</c:v>
                </c:pt>
                <c:pt idx="20">
                  <c:v>12.7</c:v>
                </c:pt>
                <c:pt idx="21">
                  <c:v>12.7</c:v>
                </c:pt>
                <c:pt idx="22">
                  <c:v>12.7</c:v>
                </c:pt>
                <c:pt idx="23">
                  <c:v>12.7</c:v>
                </c:pt>
                <c:pt idx="24">
                  <c:v>12.7</c:v>
                </c:pt>
                <c:pt idx="25">
                  <c:v>12.7</c:v>
                </c:pt>
                <c:pt idx="26">
                  <c:v>12.7</c:v>
                </c:pt>
                <c:pt idx="27">
                  <c:v>12.7</c:v>
                </c:pt>
                <c:pt idx="28">
                  <c:v>12.7</c:v>
                </c:pt>
                <c:pt idx="29">
                  <c:v>12.7</c:v>
                </c:pt>
                <c:pt idx="30">
                  <c:v>12.7</c:v>
                </c:pt>
                <c:pt idx="31">
                  <c:v>12.7</c:v>
                </c:pt>
                <c:pt idx="32">
                  <c:v>12.7</c:v>
                </c:pt>
                <c:pt idx="33">
                  <c:v>12.7</c:v>
                </c:pt>
                <c:pt idx="34">
                  <c:v>12.7</c:v>
                </c:pt>
                <c:pt idx="35">
                  <c:v>12.7</c:v>
                </c:pt>
                <c:pt idx="36">
                  <c:v>12.7</c:v>
                </c:pt>
                <c:pt idx="37">
                  <c:v>12.7</c:v>
                </c:pt>
                <c:pt idx="38">
                  <c:v>12.7</c:v>
                </c:pt>
                <c:pt idx="39">
                  <c:v>12.7</c:v>
                </c:pt>
                <c:pt idx="40">
                  <c:v>12.7</c:v>
                </c:pt>
                <c:pt idx="41">
                  <c:v>12.7</c:v>
                </c:pt>
                <c:pt idx="42">
                  <c:v>12.7</c:v>
                </c:pt>
                <c:pt idx="43">
                  <c:v>12.7</c:v>
                </c:pt>
                <c:pt idx="44">
                  <c:v>12.7</c:v>
                </c:pt>
                <c:pt idx="45">
                  <c:v>12.7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12.7</c:v>
                </c:pt>
                <c:pt idx="52">
                  <c:v>12.7</c:v>
                </c:pt>
                <c:pt idx="53">
                  <c:v>12.7</c:v>
                </c:pt>
                <c:pt idx="54">
                  <c:v>12.7</c:v>
                </c:pt>
                <c:pt idx="55">
                  <c:v>12.7</c:v>
                </c:pt>
                <c:pt idx="56">
                  <c:v>12.7</c:v>
                </c:pt>
                <c:pt idx="57">
                  <c:v>12.7</c:v>
                </c:pt>
                <c:pt idx="58">
                  <c:v>12.7</c:v>
                </c:pt>
                <c:pt idx="59">
                  <c:v>12.7</c:v>
                </c:pt>
                <c:pt idx="60">
                  <c:v>12.7</c:v>
                </c:pt>
                <c:pt idx="61">
                  <c:v>12.7</c:v>
                </c:pt>
                <c:pt idx="62">
                  <c:v>12.7</c:v>
                </c:pt>
                <c:pt idx="63">
                  <c:v>12.7</c:v>
                </c:pt>
                <c:pt idx="64">
                  <c:v>12.7</c:v>
                </c:pt>
                <c:pt idx="65">
                  <c:v>12.7</c:v>
                </c:pt>
                <c:pt idx="66">
                  <c:v>12.7</c:v>
                </c:pt>
                <c:pt idx="67">
                  <c:v>12.7</c:v>
                </c:pt>
                <c:pt idx="68">
                  <c:v>12.7</c:v>
                </c:pt>
                <c:pt idx="69">
                  <c:v>12.7</c:v>
                </c:pt>
                <c:pt idx="70">
                  <c:v>12.7</c:v>
                </c:pt>
                <c:pt idx="71">
                  <c:v>12.7</c:v>
                </c:pt>
                <c:pt idx="72">
                  <c:v>12.7</c:v>
                </c:pt>
                <c:pt idx="73">
                  <c:v>12.7</c:v>
                </c:pt>
                <c:pt idx="74">
                  <c:v>12.7</c:v>
                </c:pt>
                <c:pt idx="75">
                  <c:v>12.7</c:v>
                </c:pt>
                <c:pt idx="76">
                  <c:v>12.7</c:v>
                </c:pt>
                <c:pt idx="77">
                  <c:v>12.7</c:v>
                </c:pt>
                <c:pt idx="78">
                  <c:v>12.7</c:v>
                </c:pt>
                <c:pt idx="79">
                  <c:v>12.7</c:v>
                </c:pt>
                <c:pt idx="80">
                  <c:v>12.7</c:v>
                </c:pt>
                <c:pt idx="81">
                  <c:v>12.7</c:v>
                </c:pt>
                <c:pt idx="82">
                  <c:v>12.7</c:v>
                </c:pt>
                <c:pt idx="83">
                  <c:v>12.7</c:v>
                </c:pt>
                <c:pt idx="84">
                  <c:v>12.7</c:v>
                </c:pt>
                <c:pt idx="85">
                  <c:v>12.7</c:v>
                </c:pt>
                <c:pt idx="86">
                  <c:v>12.7</c:v>
                </c:pt>
                <c:pt idx="87">
                  <c:v>12.7</c:v>
                </c:pt>
                <c:pt idx="88">
                  <c:v>12.7</c:v>
                </c:pt>
                <c:pt idx="89">
                  <c:v>12.7</c:v>
                </c:pt>
                <c:pt idx="90">
                  <c:v>12.7</c:v>
                </c:pt>
                <c:pt idx="91">
                  <c:v>12.7</c:v>
                </c:pt>
                <c:pt idx="92">
                  <c:v>12.7</c:v>
                </c:pt>
                <c:pt idx="93">
                  <c:v>12.7</c:v>
                </c:pt>
                <c:pt idx="94">
                  <c:v>12.7</c:v>
                </c:pt>
                <c:pt idx="95">
                  <c:v>12.7</c:v>
                </c:pt>
                <c:pt idx="96">
                  <c:v>12.7</c:v>
                </c:pt>
                <c:pt idx="97">
                  <c:v>12.7</c:v>
                </c:pt>
                <c:pt idx="98">
                  <c:v>12.7</c:v>
                </c:pt>
                <c:pt idx="99">
                  <c:v>12.7</c:v>
                </c:pt>
                <c:pt idx="100">
                  <c:v>12.7</c:v>
                </c:pt>
                <c:pt idx="101">
                  <c:v>12.7</c:v>
                </c:pt>
                <c:pt idx="102">
                  <c:v>12.7</c:v>
                </c:pt>
                <c:pt idx="103">
                  <c:v>12.7</c:v>
                </c:pt>
                <c:pt idx="104">
                  <c:v>12.7</c:v>
                </c:pt>
                <c:pt idx="105">
                  <c:v>12.7</c:v>
                </c:pt>
                <c:pt idx="106">
                  <c:v>12.7</c:v>
                </c:pt>
                <c:pt idx="107">
                  <c:v>12.7</c:v>
                </c:pt>
                <c:pt idx="108">
                  <c:v>12.7</c:v>
                </c:pt>
                <c:pt idx="109">
                  <c:v>12.7</c:v>
                </c:pt>
                <c:pt idx="110">
                  <c:v>12.7</c:v>
                </c:pt>
                <c:pt idx="111">
                  <c:v>12.7</c:v>
                </c:pt>
                <c:pt idx="112">
                  <c:v>12.7</c:v>
                </c:pt>
                <c:pt idx="113">
                  <c:v>12.7</c:v>
                </c:pt>
                <c:pt idx="114">
                  <c:v>12.7</c:v>
                </c:pt>
                <c:pt idx="115">
                  <c:v>12.7</c:v>
                </c:pt>
                <c:pt idx="116">
                  <c:v>12.7</c:v>
                </c:pt>
                <c:pt idx="117">
                  <c:v>12.7</c:v>
                </c:pt>
                <c:pt idx="118">
                  <c:v>12.7</c:v>
                </c:pt>
                <c:pt idx="119">
                  <c:v>12.7</c:v>
                </c:pt>
                <c:pt idx="120">
                  <c:v>12.7</c:v>
                </c:pt>
                <c:pt idx="121">
                  <c:v>12.7</c:v>
                </c:pt>
                <c:pt idx="122">
                  <c:v>12.7</c:v>
                </c:pt>
                <c:pt idx="123">
                  <c:v>12.7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EC-F74F-9DC9-B301647CC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11264"/>
        <c:axId val="96821632"/>
      </c:scatterChart>
      <c:valAx>
        <c:axId val="96811264"/>
        <c:scaling>
          <c:orientation val="minMax"/>
          <c:max val="2030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96821632"/>
        <c:crosses val="autoZero"/>
        <c:crossBetween val="midCat"/>
        <c:minorUnit val="10"/>
      </c:valAx>
      <c:valAx>
        <c:axId val="968216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1"/>
                </a:pPr>
                <a:r>
                  <a:rPr lang="en-US" sz="2400" b="1" i="0" baseline="0">
                    <a:effectLst/>
                  </a:rPr>
                  <a:t> NADPTN Precipitation  Mean Annual NO</a:t>
                </a:r>
                <a:r>
                  <a:rPr lang="en-US" sz="2400" b="1" i="0" baseline="-25000">
                    <a:effectLst/>
                  </a:rPr>
                  <a:t>3</a:t>
                </a:r>
                <a:r>
                  <a:rPr lang="en-US" sz="2400" b="1" i="0" baseline="0">
                    <a:effectLst/>
                  </a:rPr>
                  <a:t> Concentration  (</a:t>
                </a:r>
                <a:r>
                  <a:rPr lang="en-US" sz="2400" b="1" i="0" u="none" strike="noStrike" baseline="0">
                    <a:effectLst/>
                  </a:rPr>
                  <a:t>µmol</a:t>
                </a:r>
                <a:r>
                  <a:rPr lang="en-US" sz="2400" b="1" i="0" baseline="0">
                    <a:effectLst/>
                  </a:rPr>
                  <a:t>/L)</a:t>
                </a:r>
                <a:endParaRPr lang="en-US" sz="2400" b="1">
                  <a:effectLst/>
                </a:endParaRPr>
              </a:p>
            </c:rich>
          </c:tx>
          <c:layout>
            <c:manualLayout>
              <c:xMode val="edge"/>
              <c:yMode val="edge"/>
              <c:x val="2.452442300490542E-2"/>
              <c:y val="0.14373021948355319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96811264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7694848728042176"/>
          <c:y val="0.1556636526354771"/>
          <c:w val="0.24359671151176163"/>
          <c:h val="9.9966653636725231E-2"/>
        </c:manualLayout>
      </c:layout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16845535730192"/>
          <c:y val="0.18082853423578291"/>
          <c:w val="0.8348716281414954"/>
          <c:h val="0.63774775743441936"/>
        </c:manualLayout>
      </c:layout>
      <c:scatterChart>
        <c:scatterStyle val="lineMarker"/>
        <c:varyColors val="0"/>
        <c:ser>
          <c:idx val="0"/>
          <c:order val="0"/>
          <c:tx>
            <c:v>WS 4 Precip vs Streamflow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566782658349361"/>
                  <c:y val="-5.672787848251011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0.7608x - 468.44</a:t>
                    </a:r>
                    <a:br>
                      <a:rPr lang="en-US" baseline="0"/>
                    </a:br>
                    <a:r>
                      <a:rPr lang="en-US" baseline="0"/>
                      <a:t>R² = 0.88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Flow Data'!$B$65:$B$132</c:f>
              <c:numCache>
                <c:formatCode>0.00</c:formatCode>
                <c:ptCount val="68"/>
                <c:pt idx="0">
                  <c:v>1218.4300000000005</c:v>
                </c:pt>
                <c:pt idx="1">
                  <c:v>1424.1800000000003</c:v>
                </c:pt>
                <c:pt idx="2">
                  <c:v>1614.1699999999998</c:v>
                </c:pt>
                <c:pt idx="3">
                  <c:v>1373.8600000000008</c:v>
                </c:pt>
                <c:pt idx="4">
                  <c:v>1777.4700000000014</c:v>
                </c:pt>
                <c:pt idx="5">
                  <c:v>1421.9199999999994</c:v>
                </c:pt>
                <c:pt idx="6">
                  <c:v>1601.6600000000008</c:v>
                </c:pt>
                <c:pt idx="7">
                  <c:v>1478.2900000000006</c:v>
                </c:pt>
                <c:pt idx="8">
                  <c:v>1422.17</c:v>
                </c:pt>
                <c:pt idx="9">
                  <c:v>1492.7100000000005</c:v>
                </c:pt>
                <c:pt idx="10">
                  <c:v>1538.6899999999998</c:v>
                </c:pt>
                <c:pt idx="11">
                  <c:v>1476.7700000000011</c:v>
                </c:pt>
                <c:pt idx="12">
                  <c:v>1330.4099999999992</c:v>
                </c:pt>
                <c:pt idx="13">
                  <c:v>1177.8200000000006</c:v>
                </c:pt>
                <c:pt idx="14">
                  <c:v>1285.4499999999991</c:v>
                </c:pt>
                <c:pt idx="15">
                  <c:v>1475.7100000000003</c:v>
                </c:pt>
                <c:pt idx="16">
                  <c:v>1252.7400000000011</c:v>
                </c:pt>
                <c:pt idx="17">
                  <c:v>1324.3400000000008</c:v>
                </c:pt>
                <c:pt idx="18">
                  <c:v>1373.3700000000006</c:v>
                </c:pt>
                <c:pt idx="19">
                  <c:v>1302.2799999999997</c:v>
                </c:pt>
                <c:pt idx="20">
                  <c:v>1869.630000000001</c:v>
                </c:pt>
                <c:pt idx="21">
                  <c:v>1569.2400000000007</c:v>
                </c:pt>
                <c:pt idx="22">
                  <c:v>1554.4499999999991</c:v>
                </c:pt>
                <c:pt idx="23">
                  <c:v>1493.7899999999997</c:v>
                </c:pt>
                <c:pt idx="24">
                  <c:v>1284.2300000000005</c:v>
                </c:pt>
                <c:pt idx="25">
                  <c:v>1351.5600000000002</c:v>
                </c:pt>
                <c:pt idx="26">
                  <c:v>1439.6599999999994</c:v>
                </c:pt>
                <c:pt idx="27">
                  <c:v>1536.1500000000005</c:v>
                </c:pt>
                <c:pt idx="28">
                  <c:v>1444.4199999999996</c:v>
                </c:pt>
                <c:pt idx="29">
                  <c:v>1535.9600000000014</c:v>
                </c:pt>
                <c:pt idx="30">
                  <c:v>1542.7800000000002</c:v>
                </c:pt>
                <c:pt idx="31">
                  <c:v>1432.6200000000006</c:v>
                </c:pt>
                <c:pt idx="32">
                  <c:v>1613.4099999999996</c:v>
                </c:pt>
                <c:pt idx="33">
                  <c:v>1633.0200000000004</c:v>
                </c:pt>
                <c:pt idx="34">
                  <c:v>1497.8499999999992</c:v>
                </c:pt>
                <c:pt idx="35">
                  <c:v>1165.6099999999997</c:v>
                </c:pt>
                <c:pt idx="36">
                  <c:v>1246.3700000000001</c:v>
                </c:pt>
                <c:pt idx="37">
                  <c:v>1716.0400000000009</c:v>
                </c:pt>
                <c:pt idx="38">
                  <c:v>1517.9400000000005</c:v>
                </c:pt>
                <c:pt idx="39">
                  <c:v>1275.3100000000006</c:v>
                </c:pt>
                <c:pt idx="40">
                  <c:v>1231.370000000001</c:v>
                </c:pt>
                <c:pt idx="41">
                  <c:v>1398.5099999999998</c:v>
                </c:pt>
                <c:pt idx="42">
                  <c:v>1716.8400000000001</c:v>
                </c:pt>
                <c:pt idx="43">
                  <c:v>1288.4599999999998</c:v>
                </c:pt>
                <c:pt idx="44">
                  <c:v>2013.4399999999996</c:v>
                </c:pt>
                <c:pt idx="45">
                  <c:v>1483.3400000000004</c:v>
                </c:pt>
                <c:pt idx="46">
                  <c:v>1424.4299999999996</c:v>
                </c:pt>
                <c:pt idx="47">
                  <c:v>1211.5500000000004</c:v>
                </c:pt>
                <c:pt idx="48">
                  <c:v>1251.6600000000001</c:v>
                </c:pt>
                <c:pt idx="49">
                  <c:v>1329.9600000000009</c:v>
                </c:pt>
                <c:pt idx="50">
                  <c:v>1440.48</c:v>
                </c:pt>
                <c:pt idx="51">
                  <c:v>1561.5600000000011</c:v>
                </c:pt>
                <c:pt idx="52">
                  <c:v>1639.0999999999979</c:v>
                </c:pt>
                <c:pt idx="53">
                  <c:v>1251.71</c:v>
                </c:pt>
                <c:pt idx="54">
                  <c:v>1403.620000000001</c:v>
                </c:pt>
                <c:pt idx="55" formatCode="General">
                  <c:v>1510.19</c:v>
                </c:pt>
                <c:pt idx="56" formatCode="General">
                  <c:v>1527.49</c:v>
                </c:pt>
                <c:pt idx="57" formatCode="General">
                  <c:v>1451.27</c:v>
                </c:pt>
                <c:pt idx="58" formatCode="General">
                  <c:v>1155.4100000000001</c:v>
                </c:pt>
                <c:pt idx="59" formatCode="General">
                  <c:v>1774.45</c:v>
                </c:pt>
                <c:pt idx="60" formatCode="General">
                  <c:v>1334.26</c:v>
                </c:pt>
                <c:pt idx="61" formatCode="General">
                  <c:v>1546.56</c:v>
                </c:pt>
                <c:pt idx="62" formatCode="General">
                  <c:v>1337.77</c:v>
                </c:pt>
                <c:pt idx="63" formatCode="General">
                  <c:v>1423.4</c:v>
                </c:pt>
                <c:pt idx="64" formatCode="General">
                  <c:v>1419.82</c:v>
                </c:pt>
                <c:pt idx="65" formatCode="General">
                  <c:v>1610.31</c:v>
                </c:pt>
                <c:pt idx="66" formatCode="General">
                  <c:v>2066.4899999999998</c:v>
                </c:pt>
                <c:pt idx="67" formatCode="General">
                  <c:v>1514.84</c:v>
                </c:pt>
              </c:numCache>
            </c:numRef>
          </c:xVal>
          <c:yVal>
            <c:numRef>
              <c:f>'Stream Flow Data'!$C$65:$C$132</c:f>
              <c:numCache>
                <c:formatCode>0.00</c:formatCode>
                <c:ptCount val="68"/>
                <c:pt idx="0">
                  <c:v>453.964</c:v>
                </c:pt>
                <c:pt idx="1">
                  <c:v>537.75699999999995</c:v>
                </c:pt>
                <c:pt idx="2">
                  <c:v>647.20299999999997</c:v>
                </c:pt>
                <c:pt idx="3">
                  <c:v>513.27499999999998</c:v>
                </c:pt>
                <c:pt idx="4">
                  <c:v>879.06400000000099</c:v>
                </c:pt>
                <c:pt idx="5">
                  <c:v>579.49599999999998</c:v>
                </c:pt>
                <c:pt idx="6">
                  <c:v>769.86500000000103</c:v>
                </c:pt>
                <c:pt idx="7">
                  <c:v>552.89300000000003</c:v>
                </c:pt>
                <c:pt idx="8">
                  <c:v>558.15499999999997</c:v>
                </c:pt>
                <c:pt idx="9">
                  <c:v>674.36700000000098</c:v>
                </c:pt>
                <c:pt idx="10">
                  <c:v>665.423</c:v>
                </c:pt>
                <c:pt idx="11">
                  <c:v>692.82100000000003</c:v>
                </c:pt>
                <c:pt idx="12">
                  <c:v>552.87099999999998</c:v>
                </c:pt>
                <c:pt idx="13">
                  <c:v>448.70400000000001</c:v>
                </c:pt>
                <c:pt idx="14">
                  <c:v>450.56900000000002</c:v>
                </c:pt>
                <c:pt idx="15">
                  <c:v>649.13699999999994</c:v>
                </c:pt>
                <c:pt idx="16">
                  <c:v>518.45399999999995</c:v>
                </c:pt>
                <c:pt idx="17">
                  <c:v>503.98399999999998</c:v>
                </c:pt>
                <c:pt idx="18">
                  <c:v>569.94000000000005</c:v>
                </c:pt>
                <c:pt idx="19">
                  <c:v>585.31900000000098</c:v>
                </c:pt>
                <c:pt idx="20">
                  <c:v>1018.33</c:v>
                </c:pt>
                <c:pt idx="21">
                  <c:v>701.84400000000005</c:v>
                </c:pt>
                <c:pt idx="22">
                  <c:v>713.62200000000098</c:v>
                </c:pt>
                <c:pt idx="23">
                  <c:v>648.02700000000095</c:v>
                </c:pt>
                <c:pt idx="24">
                  <c:v>511.21600000000097</c:v>
                </c:pt>
                <c:pt idx="25">
                  <c:v>573.81899999999905</c:v>
                </c:pt>
                <c:pt idx="26">
                  <c:v>686.76500000000101</c:v>
                </c:pt>
                <c:pt idx="27">
                  <c:v>777.84799999999905</c:v>
                </c:pt>
                <c:pt idx="28">
                  <c:v>660.55700000000104</c:v>
                </c:pt>
                <c:pt idx="29">
                  <c:v>722.21200000000101</c:v>
                </c:pt>
                <c:pt idx="30">
                  <c:v>733.21400000000006</c:v>
                </c:pt>
                <c:pt idx="31">
                  <c:v>602.91300000000103</c:v>
                </c:pt>
                <c:pt idx="32">
                  <c:v>800.28200000000004</c:v>
                </c:pt>
                <c:pt idx="33">
                  <c:v>788.76499999999999</c:v>
                </c:pt>
                <c:pt idx="34">
                  <c:v>689.20399999999995</c:v>
                </c:pt>
                <c:pt idx="35">
                  <c:v>407.88900000000098</c:v>
                </c:pt>
                <c:pt idx="36">
                  <c:v>493.93299999999999</c:v>
                </c:pt>
                <c:pt idx="37">
                  <c:v>862.27200000000005</c:v>
                </c:pt>
                <c:pt idx="38">
                  <c:v>684.12599999999998</c:v>
                </c:pt>
                <c:pt idx="39">
                  <c:v>512.90800000000002</c:v>
                </c:pt>
                <c:pt idx="40">
                  <c:v>492.988</c:v>
                </c:pt>
                <c:pt idx="41">
                  <c:v>587.048</c:v>
                </c:pt>
                <c:pt idx="42">
                  <c:v>913.05700000000002</c:v>
                </c:pt>
                <c:pt idx="43">
                  <c:v>481.36099999999999</c:v>
                </c:pt>
                <c:pt idx="44">
                  <c:v>1152.2249999999999</c:v>
                </c:pt>
                <c:pt idx="45">
                  <c:v>670.60899999999901</c:v>
                </c:pt>
                <c:pt idx="46">
                  <c:v>649.39200000000096</c:v>
                </c:pt>
                <c:pt idx="47">
                  <c:v>493.09199999999998</c:v>
                </c:pt>
                <c:pt idx="48">
                  <c:v>508.34</c:v>
                </c:pt>
                <c:pt idx="49">
                  <c:v>593.10800000000097</c:v>
                </c:pt>
                <c:pt idx="50">
                  <c:v>654.26000000000101</c:v>
                </c:pt>
                <c:pt idx="51">
                  <c:v>848.02</c:v>
                </c:pt>
                <c:pt idx="52">
                  <c:v>843.50700000000097</c:v>
                </c:pt>
                <c:pt idx="53">
                  <c:v>530.32299999999998</c:v>
                </c:pt>
                <c:pt idx="54">
                  <c:v>621.81199999999899</c:v>
                </c:pt>
                <c:pt idx="55">
                  <c:v>657.11599999999999</c:v>
                </c:pt>
                <c:pt idx="56">
                  <c:v>734.08999999999901</c:v>
                </c:pt>
                <c:pt idx="57">
                  <c:v>655.96600000000001</c:v>
                </c:pt>
                <c:pt idx="58">
                  <c:v>442.78699999999998</c:v>
                </c:pt>
                <c:pt idx="59">
                  <c:v>836.39399999999898</c:v>
                </c:pt>
                <c:pt idx="60">
                  <c:v>457.66699999999997</c:v>
                </c:pt>
                <c:pt idx="61">
                  <c:v>694.255</c:v>
                </c:pt>
                <c:pt idx="62">
                  <c:v>520.48299999999995</c:v>
                </c:pt>
                <c:pt idx="63">
                  <c:v>572.93900000000099</c:v>
                </c:pt>
                <c:pt idx="64">
                  <c:v>515.26099999999997</c:v>
                </c:pt>
                <c:pt idx="65">
                  <c:v>668.36600000000101</c:v>
                </c:pt>
                <c:pt idx="66">
                  <c:v>996.78399999999999</c:v>
                </c:pt>
                <c:pt idx="67">
                  <c:v>582.71299999999997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25-314B-A319-5DE646E17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9232848"/>
        <c:axId val="-139229456"/>
      </c:scatterChart>
      <c:valAx>
        <c:axId val="-139232848"/>
        <c:scaling>
          <c:orientation val="minMax"/>
          <c:max val="2200"/>
          <c:min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0" i="0" baseline="0"/>
                  <a:t>Precipitation (mm/yr)</a:t>
                </a:r>
              </a:p>
            </c:rich>
          </c:tx>
          <c:layout>
            <c:manualLayout>
              <c:xMode val="edge"/>
              <c:yMode val="edge"/>
              <c:x val="0.41519749683341017"/>
              <c:y val="0.90875001360802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229456"/>
        <c:crosses val="autoZero"/>
        <c:crossBetween val="midCat"/>
      </c:valAx>
      <c:valAx>
        <c:axId val="-1392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0" i="0" baseline="0"/>
                  <a:t>Streamflow (mm/yr)</a:t>
                </a:r>
              </a:p>
            </c:rich>
          </c:tx>
          <c:layout>
            <c:manualLayout>
              <c:xMode val="edge"/>
              <c:yMode val="edge"/>
              <c:x val="1.8342390323177513E-2"/>
              <c:y val="0.266648433153120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23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1" i="0" baseline="0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1772548317824"/>
          <c:y val="0.13967297161259901"/>
          <c:w val="0.70811802075876884"/>
          <c:h val="0.69199908129713661"/>
        </c:manualLayout>
      </c:layout>
      <c:scatterChart>
        <c:scatterStyle val="lineMarker"/>
        <c:varyColors val="0"/>
        <c:ser>
          <c:idx val="0"/>
          <c:order val="0"/>
          <c:tx>
            <c:v>Stream Flow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25400">
                <a:noFill/>
              </a:ln>
              <a:effectLst/>
            </c:spPr>
          </c:marker>
          <c:xVal>
            <c:numRef>
              <c:f>'Stream Flow Data'!$A$13:$A$136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'Stream Flow Data'!$F$13:$F$136</c:f>
              <c:numCache>
                <c:formatCode>0.00</c:formatCode>
                <c:ptCount val="124"/>
                <c:pt idx="0">
                  <c:v>453.73803539200009</c:v>
                </c:pt>
                <c:pt idx="1">
                  <c:v>582.08669958399992</c:v>
                </c:pt>
                <c:pt idx="2">
                  <c:v>578.94818655999984</c:v>
                </c:pt>
                <c:pt idx="3">
                  <c:v>555.65711622399999</c:v>
                </c:pt>
                <c:pt idx="4">
                  <c:v>400.8788686719999</c:v>
                </c:pt>
                <c:pt idx="5">
                  <c:v>607.69035846399993</c:v>
                </c:pt>
                <c:pt idx="6">
                  <c:v>629.82513452800004</c:v>
                </c:pt>
                <c:pt idx="7">
                  <c:v>808.72037689600006</c:v>
                </c:pt>
                <c:pt idx="8">
                  <c:v>566.55931936000002</c:v>
                </c:pt>
                <c:pt idx="9">
                  <c:v>629.16439494399992</c:v>
                </c:pt>
                <c:pt idx="10">
                  <c:v>531.20975161599995</c:v>
                </c:pt>
                <c:pt idx="11">
                  <c:v>741.82049401599988</c:v>
                </c:pt>
                <c:pt idx="12">
                  <c:v>651.133986112</c:v>
                </c:pt>
                <c:pt idx="13">
                  <c:v>738.35161119999998</c:v>
                </c:pt>
                <c:pt idx="14">
                  <c:v>549.71045996800012</c:v>
                </c:pt>
                <c:pt idx="15">
                  <c:v>589.18965011199998</c:v>
                </c:pt>
                <c:pt idx="16">
                  <c:v>582.74743916800003</c:v>
                </c:pt>
                <c:pt idx="17">
                  <c:v>503.95424377599994</c:v>
                </c:pt>
                <c:pt idx="18">
                  <c:v>584.06891833600002</c:v>
                </c:pt>
                <c:pt idx="19">
                  <c:v>500.98091564800001</c:v>
                </c:pt>
                <c:pt idx="20">
                  <c:v>616.7755277440001</c:v>
                </c:pt>
                <c:pt idx="21">
                  <c:v>603.06518137600006</c:v>
                </c:pt>
                <c:pt idx="22">
                  <c:v>484.95798073599991</c:v>
                </c:pt>
                <c:pt idx="23">
                  <c:v>555.16156153600014</c:v>
                </c:pt>
                <c:pt idx="24">
                  <c:v>655.59397830400007</c:v>
                </c:pt>
                <c:pt idx="25">
                  <c:v>560.11710841600006</c:v>
                </c:pt>
                <c:pt idx="26">
                  <c:v>771.05822060799983</c:v>
                </c:pt>
                <c:pt idx="27">
                  <c:v>754.04417632000013</c:v>
                </c:pt>
                <c:pt idx="28">
                  <c:v>632.302907968</c:v>
                </c:pt>
                <c:pt idx="29">
                  <c:v>686.64873875199987</c:v>
                </c:pt>
                <c:pt idx="30">
                  <c:v>264.10577478400006</c:v>
                </c:pt>
                <c:pt idx="31">
                  <c:v>547.06750163200013</c:v>
                </c:pt>
                <c:pt idx="32">
                  <c:v>566.22894956799996</c:v>
                </c:pt>
                <c:pt idx="33">
                  <c:v>684.00578041600011</c:v>
                </c:pt>
                <c:pt idx="34">
                  <c:v>485.28835052799997</c:v>
                </c:pt>
                <c:pt idx="35">
                  <c:v>735.54346796799996</c:v>
                </c:pt>
                <c:pt idx="36">
                  <c:v>612.97627513599991</c:v>
                </c:pt>
                <c:pt idx="37">
                  <c:v>712.74795231999997</c:v>
                </c:pt>
                <c:pt idx="38">
                  <c:v>519.48162400000001</c:v>
                </c:pt>
                <c:pt idx="39">
                  <c:v>595.79704595199996</c:v>
                </c:pt>
                <c:pt idx="40">
                  <c:v>610.49850169599995</c:v>
                </c:pt>
                <c:pt idx="41">
                  <c:v>468.27430624000004</c:v>
                </c:pt>
                <c:pt idx="42">
                  <c:v>708.78351481599998</c:v>
                </c:pt>
                <c:pt idx="43">
                  <c:v>519.31643910399998</c:v>
                </c:pt>
                <c:pt idx="44">
                  <c:v>679.87615801600009</c:v>
                </c:pt>
                <c:pt idx="45">
                  <c:v>687.30947833599998</c:v>
                </c:pt>
                <c:pt idx="46">
                  <c:v>456.05062393600002</c:v>
                </c:pt>
                <c:pt idx="47">
                  <c:v>486.94019948800013</c:v>
                </c:pt>
                <c:pt idx="48">
                  <c:v>769.90192633599986</c:v>
                </c:pt>
                <c:pt idx="49">
                  <c:v>655.7591632000001</c:v>
                </c:pt>
                <c:pt idx="50">
                  <c:v>716.71238982399996</c:v>
                </c:pt>
                <c:pt idx="51">
                  <c:v>640.89252256000009</c:v>
                </c:pt>
                <c:pt idx="52">
                  <c:v>458.54154400000044</c:v>
                </c:pt>
                <c:pt idx="53">
                  <c:v>615.07614400000011</c:v>
                </c:pt>
                <c:pt idx="54">
                  <c:v>759.6205359999999</c:v>
                </c:pt>
                <c:pt idx="55">
                  <c:v>576.79268800000068</c:v>
                </c:pt>
                <c:pt idx="56">
                  <c:v>883.85917600000107</c:v>
                </c:pt>
                <c:pt idx="57">
                  <c:v>613.3567359999995</c:v>
                </c:pt>
                <c:pt idx="58">
                  <c:v>750.10292800000047</c:v>
                </c:pt>
                <c:pt idx="59">
                  <c:v>656.24303200000054</c:v>
                </c:pt>
                <c:pt idx="60">
                  <c:v>613.54693599999996</c:v>
                </c:pt>
                <c:pt idx="61">
                  <c:v>667.2137680000003</c:v>
                </c:pt>
                <c:pt idx="62">
                  <c:v>702.19535199999996</c:v>
                </c:pt>
                <c:pt idx="63">
                  <c:v>655.08661600000073</c:v>
                </c:pt>
                <c:pt idx="64">
                  <c:v>543.73592799999938</c:v>
                </c:pt>
                <c:pt idx="65">
                  <c:v>427.64545600000048</c:v>
                </c:pt>
                <c:pt idx="66">
                  <c:v>509.53035999999935</c:v>
                </c:pt>
                <c:pt idx="67">
                  <c:v>654.28016800000023</c:v>
                </c:pt>
                <c:pt idx="68">
                  <c:v>484.64459200000096</c:v>
                </c:pt>
                <c:pt idx="69">
                  <c:v>539.11787200000072</c:v>
                </c:pt>
                <c:pt idx="70">
                  <c:v>576.41989600000034</c:v>
                </c:pt>
                <c:pt idx="71">
                  <c:v>522.33462399999985</c:v>
                </c:pt>
                <c:pt idx="72">
                  <c:v>953.97450400000071</c:v>
                </c:pt>
                <c:pt idx="73">
                  <c:v>725.43779200000063</c:v>
                </c:pt>
                <c:pt idx="74">
                  <c:v>714.18555999999944</c:v>
                </c:pt>
                <c:pt idx="75">
                  <c:v>668.0354319999999</c:v>
                </c:pt>
                <c:pt idx="76">
                  <c:v>508.60218400000036</c:v>
                </c:pt>
                <c:pt idx="77">
                  <c:v>559.82684800000015</c:v>
                </c:pt>
                <c:pt idx="78">
                  <c:v>626.85332799999946</c:v>
                </c:pt>
                <c:pt idx="79">
                  <c:v>700.26292000000035</c:v>
                </c:pt>
                <c:pt idx="80">
                  <c:v>630.47473599999967</c:v>
                </c:pt>
                <c:pt idx="81">
                  <c:v>700.11836800000106</c:v>
                </c:pt>
                <c:pt idx="82">
                  <c:v>705.30702400000018</c:v>
                </c:pt>
                <c:pt idx="83">
                  <c:v>621.49729600000046</c:v>
                </c:pt>
                <c:pt idx="84">
                  <c:v>759.04232799999977</c:v>
                </c:pt>
                <c:pt idx="85">
                  <c:v>773.96161600000028</c:v>
                </c:pt>
                <c:pt idx="86">
                  <c:v>671.12427999999932</c:v>
                </c:pt>
                <c:pt idx="87">
                  <c:v>418.35608799999983</c:v>
                </c:pt>
                <c:pt idx="88">
                  <c:v>479.79829600000011</c:v>
                </c:pt>
                <c:pt idx="89">
                  <c:v>837.1232320000006</c:v>
                </c:pt>
                <c:pt idx="90">
                  <c:v>686.40875200000028</c:v>
                </c:pt>
                <c:pt idx="91">
                  <c:v>501.81584800000047</c:v>
                </c:pt>
                <c:pt idx="92">
                  <c:v>468.38629600000087</c:v>
                </c:pt>
                <c:pt idx="93">
                  <c:v>595.5464079999997</c:v>
                </c:pt>
                <c:pt idx="94">
                  <c:v>837.73187200000007</c:v>
                </c:pt>
                <c:pt idx="95">
                  <c:v>511.82036799999986</c:v>
                </c:pt>
                <c:pt idx="96">
                  <c:v>1063.3851519999996</c:v>
                </c:pt>
                <c:pt idx="97">
                  <c:v>660.08507200000031</c:v>
                </c:pt>
                <c:pt idx="98">
                  <c:v>615.26634399999966</c:v>
                </c:pt>
                <c:pt idx="99">
                  <c:v>453.30724000000038</c:v>
                </c:pt>
                <c:pt idx="100">
                  <c:v>483.8229280000001</c:v>
                </c:pt>
                <c:pt idx="101">
                  <c:v>543.39356800000087</c:v>
                </c:pt>
                <c:pt idx="102">
                  <c:v>627.47718400000008</c:v>
                </c:pt>
                <c:pt idx="103">
                  <c:v>719.59484800000087</c:v>
                </c:pt>
                <c:pt idx="104">
                  <c:v>778.58727999999837</c:v>
                </c:pt>
                <c:pt idx="105">
                  <c:v>483.86096800000001</c:v>
                </c:pt>
                <c:pt idx="106">
                  <c:v>599.43409600000086</c:v>
                </c:pt>
                <c:pt idx="107">
                  <c:v>680.51255200000014</c:v>
                </c:pt>
                <c:pt idx="108">
                  <c:v>693.6743919999999</c:v>
                </c:pt>
                <c:pt idx="109">
                  <c:v>635.68621600000006</c:v>
                </c:pt>
                <c:pt idx="110">
                  <c:v>410.59592800000013</c:v>
                </c:pt>
                <c:pt idx="111">
                  <c:v>881.5615600000001</c:v>
                </c:pt>
                <c:pt idx="112">
                  <c:v>546.66500799999994</c:v>
                </c:pt>
                <c:pt idx="113">
                  <c:v>708.18284799999992</c:v>
                </c:pt>
                <c:pt idx="114">
                  <c:v>549.33541600000012</c:v>
                </c:pt>
                <c:pt idx="115">
                  <c:v>614.48271999999997</c:v>
                </c:pt>
                <c:pt idx="116">
                  <c:v>611.75905599999987</c:v>
                </c:pt>
                <c:pt idx="117">
                  <c:v>756.6838479999999</c:v>
                </c:pt>
                <c:pt idx="118">
                  <c:v>1103.7455919999998</c:v>
                </c:pt>
                <c:pt idx="119">
                  <c:v>684.05027199999995</c:v>
                </c:pt>
                <c:pt idx="120">
                  <c:v>667.57895200000007</c:v>
                </c:pt>
                <c:pt idx="121">
                  <c:v>468.35586399999994</c:v>
                </c:pt>
                <c:pt idx="122">
                  <c:v>657.41101215999993</c:v>
                </c:pt>
                <c:pt idx="123">
                  <c:v>512.04830367999989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F-2243-B8D3-0B37167E4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  <c:max val="2030"/>
          <c:min val="18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Streamflow (mm/yr)</a:t>
                </a:r>
              </a:p>
            </c:rich>
          </c:tx>
          <c:layout>
            <c:manualLayout>
              <c:xMode val="edge"/>
              <c:yMode val="edge"/>
              <c:x val="3.9653892526735721E-2"/>
              <c:y val="0.29103223528201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Estimates'!$I$5:$I$128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29-594B-81B0-1067C6A39ADB}"/>
            </c:ext>
          </c:extLst>
        </c:ser>
        <c:ser>
          <c:idx val="0"/>
          <c:order val="1"/>
          <c:tx>
            <c:strRef>
              <c:f>'Graphs for paper'!$Q$213</c:f>
              <c:strCache>
                <c:ptCount val="1"/>
                <c:pt idx="0">
                  <c:v>Deposition for baseline NO₃ concentration (1900-1910)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Estimates'!$J$5:$J$128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5.3243397792738207</c:v>
                </c:pt>
                <c:pt idx="2">
                  <c:v>5.3198144011686237</c:v>
                </c:pt>
                <c:pt idx="3">
                  <c:v>5.2862313320721661</c:v>
                </c:pt>
                <c:pt idx="4">
                  <c:v>5.0630587381474754</c:v>
                </c:pt>
                <c:pt idx="5">
                  <c:v>5.3612573375004233</c:v>
                </c:pt>
                <c:pt idx="6">
                  <c:v>5.3931731620318093</c:v>
                </c:pt>
                <c:pt idx="7">
                  <c:v>5.6511197140280096</c:v>
                </c:pt>
                <c:pt idx="8">
                  <c:v>5.3019510665428484</c:v>
                </c:pt>
                <c:pt idx="9">
                  <c:v>5.3922204508517675</c:v>
                </c:pt>
                <c:pt idx="10">
                  <c:v>5.2509810184106351</c:v>
                </c:pt>
                <c:pt idx="11">
                  <c:v>5.554657707048821</c:v>
                </c:pt>
                <c:pt idx="12">
                  <c:v>5.4238980975881432</c:v>
                </c:pt>
                <c:pt idx="13">
                  <c:v>5.5496559733536035</c:v>
                </c:pt>
                <c:pt idx="14">
                  <c:v>5.2776569314517934</c:v>
                </c:pt>
                <c:pt idx="15">
                  <c:v>5.3345814244592651</c:v>
                </c:pt>
                <c:pt idx="16">
                  <c:v>5.3252924904538617</c:v>
                </c:pt>
                <c:pt idx="17">
                  <c:v>5.2116816822339285</c:v>
                </c:pt>
                <c:pt idx="18">
                  <c:v>5.3271979128139444</c:v>
                </c:pt>
                <c:pt idx="19">
                  <c:v>5.2073944819237425</c:v>
                </c:pt>
                <c:pt idx="20">
                  <c:v>5.3743571162259922</c:v>
                </c:pt>
                <c:pt idx="21">
                  <c:v>5.3545883592401342</c:v>
                </c:pt>
                <c:pt idx="22">
                  <c:v>5.1842912358077395</c:v>
                </c:pt>
                <c:pt idx="23">
                  <c:v>5.2855167986871345</c:v>
                </c:pt>
                <c:pt idx="24">
                  <c:v>5.430328898053423</c:v>
                </c:pt>
                <c:pt idx="25">
                  <c:v>5.292662132537445</c:v>
                </c:pt>
                <c:pt idx="26">
                  <c:v>5.5968151767656513</c:v>
                </c:pt>
                <c:pt idx="27">
                  <c:v>5.572282863879586</c:v>
                </c:pt>
                <c:pt idx="28">
                  <c:v>5.3967458289569645</c:v>
                </c:pt>
                <c:pt idx="29">
                  <c:v>5.4751063235153667</c:v>
                </c:pt>
                <c:pt idx="30">
                  <c:v>4.8658475238789123</c:v>
                </c:pt>
                <c:pt idx="31">
                  <c:v>5.2738460867316279</c:v>
                </c:pt>
                <c:pt idx="32">
                  <c:v>5.301474710952828</c:v>
                </c:pt>
                <c:pt idx="33">
                  <c:v>5.4712954787952013</c:v>
                </c:pt>
                <c:pt idx="34">
                  <c:v>5.18476759139776</c:v>
                </c:pt>
                <c:pt idx="35">
                  <c:v>5.5456069508384278</c:v>
                </c:pt>
                <c:pt idx="36">
                  <c:v>5.3688790269407543</c:v>
                </c:pt>
                <c:pt idx="37">
                  <c:v>5.5127384151270009</c:v>
                </c:pt>
                <c:pt idx="38">
                  <c:v>5.2340703949649008</c:v>
                </c:pt>
                <c:pt idx="39">
                  <c:v>5.3441085362596787</c:v>
                </c:pt>
                <c:pt idx="40">
                  <c:v>5.365306360015599</c:v>
                </c:pt>
                <c:pt idx="41">
                  <c:v>5.1602352785116947</c:v>
                </c:pt>
                <c:pt idx="42">
                  <c:v>5.5070221480467527</c:v>
                </c:pt>
                <c:pt idx="43">
                  <c:v>5.2338322171698906</c:v>
                </c:pt>
                <c:pt idx="44">
                  <c:v>5.4653410339199429</c:v>
                </c:pt>
                <c:pt idx="45">
                  <c:v>5.4760590346954086</c:v>
                </c:pt>
                <c:pt idx="46">
                  <c:v>5.1426101216809297</c:v>
                </c:pt>
                <c:pt idx="47">
                  <c:v>5.1871493693478641</c:v>
                </c:pt>
                <c:pt idx="48">
                  <c:v>5.5951479322005788</c:v>
                </c:pt>
                <c:pt idx="49">
                  <c:v>5.4305670758484332</c:v>
                </c:pt>
                <c:pt idx="50">
                  <c:v>5.5184546822072491</c:v>
                </c:pt>
                <c:pt idx="51">
                  <c:v>5.4091310742975018</c:v>
                </c:pt>
                <c:pt idx="52">
                  <c:v>5.1462017445396606</c:v>
                </c:pt>
                <c:pt idx="53">
                  <c:v>5.3719067985345834</c:v>
                </c:pt>
                <c:pt idx="54">
                  <c:v>5.5803233390375997</c:v>
                </c:pt>
                <c:pt idx="55">
                  <c:v>5.3167064178929095</c:v>
                </c:pt>
                <c:pt idx="56">
                  <c:v>5.7594612992678371</c:v>
                </c:pt>
                <c:pt idx="57">
                  <c:v>5.3694276081480528</c:v>
                </c:pt>
                <c:pt idx="58">
                  <c:v>5.5666000329599505</c:v>
                </c:pt>
                <c:pt idx="59">
                  <c:v>5.4312647595147316</c:v>
                </c:pt>
                <c:pt idx="60">
                  <c:v>5.3697018548722273</c:v>
                </c:pt>
                <c:pt idx="61">
                  <c:v>5.447083310565068</c:v>
                </c:pt>
                <c:pt idx="62">
                  <c:v>5.4975227680750871</c:v>
                </c:pt>
                <c:pt idx="63">
                  <c:v>5.4295973394317558</c:v>
                </c:pt>
                <c:pt idx="64">
                  <c:v>5.2690423372315252</c:v>
                </c:pt>
                <c:pt idx="65">
                  <c:v>5.1016531066648909</c:v>
                </c:pt>
                <c:pt idx="66">
                  <c:v>5.2197218063561337</c:v>
                </c:pt>
                <c:pt idx="67">
                  <c:v>5.4284345333212585</c:v>
                </c:pt>
                <c:pt idx="68">
                  <c:v>5.1838393649652534</c:v>
                </c:pt>
                <c:pt idx="69">
                  <c:v>5.2623836267685906</c:v>
                </c:pt>
                <c:pt idx="70">
                  <c:v>5.3161688943135292</c:v>
                </c:pt>
                <c:pt idx="71">
                  <c:v>5.2381840958275063</c:v>
                </c:pt>
                <c:pt idx="72">
                  <c:v>5.860559611667215</c:v>
                </c:pt>
                <c:pt idx="73">
                  <c:v>5.5310357177691092</c:v>
                </c:pt>
                <c:pt idx="74">
                  <c:v>5.5148112815669945</c:v>
                </c:pt>
                <c:pt idx="75">
                  <c:v>5.4482680564134975</c:v>
                </c:pt>
                <c:pt idx="76">
                  <c:v>5.2183834823421682</c:v>
                </c:pt>
                <c:pt idx="77">
                  <c:v>5.2922436100966186</c:v>
                </c:pt>
                <c:pt idx="78">
                  <c:v>5.3888881556954153</c:v>
                </c:pt>
                <c:pt idx="79">
                  <c:v>5.4947364213574836</c:v>
                </c:pt>
                <c:pt idx="80">
                  <c:v>5.3941098133236824</c:v>
                </c:pt>
                <c:pt idx="81">
                  <c:v>5.4945279938471128</c:v>
                </c:pt>
                <c:pt idx="82">
                  <c:v>5.5020094444825691</c:v>
                </c:pt>
                <c:pt idx="83">
                  <c:v>5.3811653679426863</c:v>
                </c:pt>
                <c:pt idx="84">
                  <c:v>5.5794896289961109</c:v>
                </c:pt>
                <c:pt idx="85">
                  <c:v>5.6010015420402937</c:v>
                </c:pt>
                <c:pt idx="86">
                  <c:v>5.4527218232140768</c:v>
                </c:pt>
                <c:pt idx="87">
                  <c:v>5.0882588966562476</c:v>
                </c:pt>
                <c:pt idx="88">
                  <c:v>5.1768515584333077</c:v>
                </c:pt>
                <c:pt idx="89">
                  <c:v>5.6920733942038844</c:v>
                </c:pt>
                <c:pt idx="90">
                  <c:v>5.4747602899686747</c:v>
                </c:pt>
                <c:pt idx="91">
                  <c:v>5.208598359223652</c:v>
                </c:pt>
                <c:pt idx="92">
                  <c:v>5.16039675498289</c:v>
                </c:pt>
                <c:pt idx="93">
                  <c:v>5.3437471448964313</c:v>
                </c:pt>
                <c:pt idx="94">
                  <c:v>5.6929509837212393</c:v>
                </c:pt>
                <c:pt idx="95">
                  <c:v>5.2230237369151862</c:v>
                </c:pt>
                <c:pt idx="96">
                  <c:v>6.0183172972808716</c:v>
                </c:pt>
                <c:pt idx="97">
                  <c:v>5.4368045433430394</c:v>
                </c:pt>
                <c:pt idx="98">
                  <c:v>5.3721810452587562</c:v>
                </c:pt>
                <c:pt idx="99">
                  <c:v>5.1386544746904006</c:v>
                </c:pt>
                <c:pt idx="100">
                  <c:v>5.182654619116823</c:v>
                </c:pt>
                <c:pt idx="101">
                  <c:v>5.2685486931280145</c:v>
                </c:pt>
                <c:pt idx="102">
                  <c:v>5.389787684950706</c:v>
                </c:pt>
                <c:pt idx="103">
                  <c:v>5.5226108584024951</c:v>
                </c:pt>
                <c:pt idx="104">
                  <c:v>5.6076712223721943</c:v>
                </c:pt>
                <c:pt idx="105">
                  <c:v>5.1827094684616579</c:v>
                </c:pt>
                <c:pt idx="106">
                  <c:v>5.3493527479385428</c:v>
                </c:pt>
                <c:pt idx="107">
                  <c:v>5.4662586415192891</c:v>
                </c:pt>
                <c:pt idx="108">
                  <c:v>5.4852365148321072</c:v>
                </c:pt>
                <c:pt idx="109">
                  <c:v>5.4016241735660415</c:v>
                </c:pt>
                <c:pt idx="110">
                  <c:v>5.0770696303099623</c:v>
                </c:pt>
                <c:pt idx="111">
                  <c:v>5.7561483988398177</c:v>
                </c:pt>
                <c:pt idx="112">
                  <c:v>5.2732657367838005</c:v>
                </c:pt>
                <c:pt idx="113">
                  <c:v>5.5061560549520738</c:v>
                </c:pt>
                <c:pt idx="114">
                  <c:v>5.2771161607911985</c:v>
                </c:pt>
                <c:pt idx="115">
                  <c:v>5.3710511487551615</c:v>
                </c:pt>
                <c:pt idx="116">
                  <c:v>5.3671239356649947</c:v>
                </c:pt>
                <c:pt idx="117">
                  <c:v>5.5760889696163582</c:v>
                </c:pt>
                <c:pt idx="118">
                  <c:v>6.0765124521505225</c:v>
                </c:pt>
                <c:pt idx="119">
                  <c:v>5.4713596305889203</c:v>
                </c:pt>
                <c:pt idx="120">
                  <c:v>5.4476098642754813</c:v>
                </c:pt>
                <c:pt idx="121">
                  <c:v>5.1603528755070203</c:v>
                </c:pt>
                <c:pt idx="122">
                  <c:v>5.4329488537985364</c:v>
                </c:pt>
                <c:pt idx="123">
                  <c:v>5.2233523941894351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29-594B-81B0-1067C6A39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3200" b="1"/>
                </a:pPr>
                <a:r>
                  <a:rPr lang="en-US" sz="3200" b="1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4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 b="1" baseline="0"/>
                </a:pPr>
                <a:r>
                  <a:rPr lang="en-US" sz="2800" b="1" baseline="0"/>
                  <a:t>Total N deposition (kg N/ha/yr)</a:t>
                </a:r>
              </a:p>
            </c:rich>
          </c:tx>
          <c:layout>
            <c:manualLayout>
              <c:xMode val="edge"/>
              <c:yMode val="edge"/>
              <c:x val="7.2857323296419321E-2"/>
              <c:y val="0.27654789765953131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400" b="1" i="0" baseline="0"/>
            </a:pPr>
            <a:endParaRPr lang="en-US"/>
          </a:p>
        </c:txPr>
        <c:crossAx val="245830320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2"/>
        <c:delete val="1"/>
      </c:legendEntry>
      <c:layout>
        <c:manualLayout>
          <c:xMode val="edge"/>
          <c:yMode val="edge"/>
          <c:x val="0.17290398038118937"/>
          <c:y val="0.1785962205835743"/>
          <c:w val="0.3223285986419529"/>
          <c:h val="0.14103380566438248"/>
        </c:manualLayout>
      </c:layout>
      <c:overlay val="0"/>
      <c:txPr>
        <a:bodyPr/>
        <a:lstStyle/>
        <a:p>
          <a:pPr>
            <a:defRPr sz="2800" b="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Discharge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'N Input Output'!$A$15:$A$138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 Input Output'!$B$15:$B$138</c:f>
              <c:numCache>
                <c:formatCode>0.000</c:formatCode>
                <c:ptCount val="124"/>
                <c:pt idx="0">
                  <c:v>1.1610850506245427</c:v>
                </c:pt>
                <c:pt idx="1">
                  <c:v>1.4895206315919036</c:v>
                </c:pt>
                <c:pt idx="2">
                  <c:v>1.4814893882992655</c:v>
                </c:pt>
                <c:pt idx="3">
                  <c:v>1.4218891091275823</c:v>
                </c:pt>
                <c:pt idx="4">
                  <c:v>1.0258220056958991</c:v>
                </c:pt>
                <c:pt idx="5">
                  <c:v>1.5550386689792151</c:v>
                </c:pt>
                <c:pt idx="6">
                  <c:v>1.6116800690430846</c:v>
                </c:pt>
                <c:pt idx="7">
                  <c:v>2.0694609367234618</c:v>
                </c:pt>
                <c:pt idx="8">
                  <c:v>1.449787112144115</c:v>
                </c:pt>
                <c:pt idx="9">
                  <c:v>1.6099892809814764</c:v>
                </c:pt>
                <c:pt idx="10">
                  <c:v>1.3593299508480847</c:v>
                </c:pt>
                <c:pt idx="11">
                  <c:v>1.8982686454856472</c:v>
                </c:pt>
                <c:pt idx="12">
                  <c:v>1.666207984029944</c:v>
                </c:pt>
                <c:pt idx="13">
                  <c:v>1.8893920081622051</c:v>
                </c:pt>
                <c:pt idx="14">
                  <c:v>1.4066720165731104</c:v>
                </c:pt>
                <c:pt idx="15">
                  <c:v>1.5076966032541903</c:v>
                </c:pt>
                <c:pt idx="16">
                  <c:v>1.491211419653512</c:v>
                </c:pt>
                <c:pt idx="17">
                  <c:v>1.289584943306753</c:v>
                </c:pt>
                <c:pt idx="18">
                  <c:v>1.4945929957767283</c:v>
                </c:pt>
                <c:pt idx="19">
                  <c:v>1.2819763970295173</c:v>
                </c:pt>
                <c:pt idx="20">
                  <c:v>1.4539301769472157</c:v>
                </c:pt>
                <c:pt idx="21">
                  <c:v>0.95406463929485719</c:v>
                </c:pt>
                <c:pt idx="22">
                  <c:v>0.76721600790873867</c:v>
                </c:pt>
                <c:pt idx="23">
                  <c:v>0.87827987971167665</c:v>
                </c:pt>
                <c:pt idx="24">
                  <c:v>1.037166548079173</c:v>
                </c:pt>
                <c:pt idx="25">
                  <c:v>0.4518705598059623</c:v>
                </c:pt>
                <c:pt idx="26">
                  <c:v>1.560840235478826</c:v>
                </c:pt>
                <c:pt idx="27">
                  <c:v>1.5263989907282176</c:v>
                </c:pt>
                <c:pt idx="28">
                  <c:v>1.279960181202016</c:v>
                </c:pt>
                <c:pt idx="29">
                  <c:v>1.3899715357937663</c:v>
                </c:pt>
                <c:pt idx="30">
                  <c:v>0.85618430195998818</c:v>
                </c:pt>
                <c:pt idx="31">
                  <c:v>1.74434630726534</c:v>
                </c:pt>
                <c:pt idx="32">
                  <c:v>1.8054433398057637</c:v>
                </c:pt>
                <c:pt idx="33">
                  <c:v>2.1809794105068168</c:v>
                </c:pt>
                <c:pt idx="34">
                  <c:v>1.5473610471781107</c:v>
                </c:pt>
                <c:pt idx="35">
                  <c:v>2.3061166350056848</c:v>
                </c:pt>
                <c:pt idx="36">
                  <c:v>1.7944559647935592</c:v>
                </c:pt>
                <c:pt idx="37">
                  <c:v>2.0865323281088668</c:v>
                </c:pt>
                <c:pt idx="38">
                  <c:v>1.5207552667199431</c:v>
                </c:pt>
                <c:pt idx="39">
                  <c:v>1.7441646704478773</c:v>
                </c:pt>
                <c:pt idx="40">
                  <c:v>1.6603360970615078</c:v>
                </c:pt>
                <c:pt idx="41">
                  <c:v>1.6528009857147679</c:v>
                </c:pt>
                <c:pt idx="42">
                  <c:v>2.5016920132830358</c:v>
                </c:pt>
                <c:pt idx="43">
                  <c:v>1.8329571172522645</c:v>
                </c:pt>
                <c:pt idx="44">
                  <c:v>2.3996618417003122</c:v>
                </c:pt>
                <c:pt idx="45">
                  <c:v>2.982562047551677</c:v>
                </c:pt>
                <c:pt idx="46">
                  <c:v>1.5707764498301362</c:v>
                </c:pt>
                <c:pt idx="47">
                  <c:v>1.6771695019951951</c:v>
                </c:pt>
                <c:pt idx="48">
                  <c:v>2.6517753755713716</c:v>
                </c:pt>
                <c:pt idx="49">
                  <c:v>2.2586331346833757</c:v>
                </c:pt>
                <c:pt idx="50">
                  <c:v>1.8269937738512925</c:v>
                </c:pt>
                <c:pt idx="51">
                  <c:v>1.6644534060745708</c:v>
                </c:pt>
                <c:pt idx="52">
                  <c:v>1.1908721164179925</c:v>
                </c:pt>
                <c:pt idx="53">
                  <c:v>1.5974060343014362</c:v>
                </c:pt>
                <c:pt idx="54">
                  <c:v>1.9728003432135892</c:v>
                </c:pt>
                <c:pt idx="55">
                  <c:v>1.5256410407523162</c:v>
                </c:pt>
                <c:pt idx="56">
                  <c:v>1.9704993204353445</c:v>
                </c:pt>
                <c:pt idx="57">
                  <c:v>1.3674339355078873</c:v>
                </c:pt>
                <c:pt idx="58">
                  <c:v>1.6722995585900453</c:v>
                </c:pt>
                <c:pt idx="59">
                  <c:v>1.463045792485419</c:v>
                </c:pt>
                <c:pt idx="60">
                  <c:v>1.1128583646523145</c:v>
                </c:pt>
                <c:pt idx="61">
                  <c:v>1.2564172665997593</c:v>
                </c:pt>
                <c:pt idx="62">
                  <c:v>1.3222904069013384</c:v>
                </c:pt>
                <c:pt idx="63">
                  <c:v>1.2335808625891644</c:v>
                </c:pt>
                <c:pt idx="64">
                  <c:v>1.0238985482233669</c:v>
                </c:pt>
                <c:pt idx="65">
                  <c:v>0.83491351780119449</c:v>
                </c:pt>
                <c:pt idx="66">
                  <c:v>0.76643852947991908</c:v>
                </c:pt>
                <c:pt idx="67">
                  <c:v>0.9841720321234545</c:v>
                </c:pt>
                <c:pt idx="68">
                  <c:v>0.72900521259003404</c:v>
                </c:pt>
                <c:pt idx="69">
                  <c:v>0.81094423702647356</c:v>
                </c:pt>
                <c:pt idx="70">
                  <c:v>0.60873505169380493</c:v>
                </c:pt>
                <c:pt idx="71">
                  <c:v>1.0440911522118028</c:v>
                </c:pt>
                <c:pt idx="72">
                  <c:v>2.0366006757813695</c:v>
                </c:pt>
                <c:pt idx="73">
                  <c:v>1.9153602523373248</c:v>
                </c:pt>
                <c:pt idx="74">
                  <c:v>1.7332709848937813</c:v>
                </c:pt>
                <c:pt idx="75">
                  <c:v>2.3006783000572719</c:v>
                </c:pt>
                <c:pt idx="76">
                  <c:v>1.680864007362032</c:v>
                </c:pt>
                <c:pt idx="77">
                  <c:v>1.8898258017109135</c:v>
                </c:pt>
                <c:pt idx="78">
                  <c:v>1.9191713469704226</c:v>
                </c:pt>
                <c:pt idx="79">
                  <c:v>2.0503965715264378</c:v>
                </c:pt>
                <c:pt idx="80">
                  <c:v>2.8936173117847419</c:v>
                </c:pt>
                <c:pt idx="81">
                  <c:v>5.5891771196928337</c:v>
                </c:pt>
                <c:pt idx="82">
                  <c:v>5.3844046705301043</c:v>
                </c:pt>
                <c:pt idx="83">
                  <c:v>4.7216091922395087</c:v>
                </c:pt>
                <c:pt idx="84">
                  <c:v>6.248054151046043</c:v>
                </c:pt>
                <c:pt idx="85">
                  <c:v>6.1646372499444606</c:v>
                </c:pt>
                <c:pt idx="86">
                  <c:v>5.1994527963696218</c:v>
                </c:pt>
                <c:pt idx="87">
                  <c:v>3.1972010251909677</c:v>
                </c:pt>
                <c:pt idx="88">
                  <c:v>3.4264696473173863</c:v>
                </c:pt>
                <c:pt idx="89">
                  <c:v>5.9676050189590573</c:v>
                </c:pt>
                <c:pt idx="90">
                  <c:v>6.8153554467335926</c:v>
                </c:pt>
                <c:pt idx="91">
                  <c:v>4.5121078632584766</c:v>
                </c:pt>
                <c:pt idx="92">
                  <c:v>3.7987066657542403</c:v>
                </c:pt>
                <c:pt idx="93">
                  <c:v>4.7068066791489507</c:v>
                </c:pt>
                <c:pt idx="94">
                  <c:v>5.7650604953914906</c:v>
                </c:pt>
                <c:pt idx="95">
                  <c:v>4.0547889265975332</c:v>
                </c:pt>
                <c:pt idx="96">
                  <c:v>7.7036861304601612</c:v>
                </c:pt>
                <c:pt idx="97">
                  <c:v>5.0086462138141759</c:v>
                </c:pt>
                <c:pt idx="98">
                  <c:v>4.8449350177496227</c:v>
                </c:pt>
                <c:pt idx="99">
                  <c:v>4.2665075870540843</c:v>
                </c:pt>
                <c:pt idx="100">
                  <c:v>3.597012687383188</c:v>
                </c:pt>
                <c:pt idx="101">
                  <c:v>4.1176270670265129</c:v>
                </c:pt>
                <c:pt idx="102">
                  <c:v>4.6754084791962107</c:v>
                </c:pt>
                <c:pt idx="103">
                  <c:v>5.0175484653682947</c:v>
                </c:pt>
                <c:pt idx="104">
                  <c:v>6.0538689986778307</c:v>
                </c:pt>
                <c:pt idx="105">
                  <c:v>4.3375271517813827</c:v>
                </c:pt>
                <c:pt idx="106">
                  <c:v>4.8780658807443409</c:v>
                </c:pt>
                <c:pt idx="107">
                  <c:v>5.9135840691512138</c:v>
                </c:pt>
                <c:pt idx="108">
                  <c:v>4.9499776157793622</c:v>
                </c:pt>
                <c:pt idx="109">
                  <c:v>3.5900498644824754</c:v>
                </c:pt>
                <c:pt idx="110">
                  <c:v>2.1394764679936387</c:v>
                </c:pt>
                <c:pt idx="111">
                  <c:v>4.5421418431109961</c:v>
                </c:pt>
                <c:pt idx="112">
                  <c:v>3.3064064600929406</c:v>
                </c:pt>
                <c:pt idx="113">
                  <c:v>3.7604524667186086</c:v>
                </c:pt>
                <c:pt idx="114">
                  <c:v>2.8990243771241273</c:v>
                </c:pt>
                <c:pt idx="115">
                  <c:v>2.9502903255238127</c:v>
                </c:pt>
                <c:pt idx="116">
                  <c:v>3.3438141533167709</c:v>
                </c:pt>
                <c:pt idx="117">
                  <c:v>4.4229051241588753</c:v>
                </c:pt>
                <c:pt idx="118">
                  <c:v>6.1114611766015221</c:v>
                </c:pt>
                <c:pt idx="119">
                  <c:v>4.4053106002233866</c:v>
                </c:pt>
                <c:pt idx="120">
                  <c:v>3.970375166497452</c:v>
                </c:pt>
                <c:pt idx="121">
                  <c:v>2.8442059256512255</c:v>
                </c:pt>
                <c:pt idx="122">
                  <c:v>4.3783196315832624</c:v>
                </c:pt>
                <c:pt idx="123">
                  <c:v>3.7601234562844561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9A-E848-B53D-D8A0FB0E2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3000" b="0"/>
                  <a:t>Year</a:t>
                </a:r>
              </a:p>
            </c:rich>
          </c:tx>
          <c:layout>
            <c:manualLayout>
              <c:xMode val="edge"/>
              <c:yMode val="edge"/>
              <c:x val="0.50877518595767512"/>
              <c:y val="0.93957121303710323"/>
            </c:manualLayout>
          </c:layout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3200" b="0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  <c:max val="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3000" b="0" baseline="0"/>
                </a:pPr>
                <a:r>
                  <a:rPr lang="en-US" sz="3000" b="0" baseline="0"/>
                  <a:t>Total N discharge (kg N/ha/yr)</a:t>
                </a:r>
              </a:p>
            </c:rich>
          </c:tx>
          <c:layout>
            <c:manualLayout>
              <c:xMode val="edge"/>
              <c:yMode val="edge"/>
              <c:x val="8.1530165070177213E-2"/>
              <c:y val="0.24568005986085198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3200" b="0" i="0" baseline="0"/>
            </a:pPr>
            <a:endParaRPr lang="en-US"/>
          </a:p>
        </c:txPr>
        <c:crossAx val="245830320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Percent Total N Retention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'N Input Output'!$A$15:$A$138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 Input Output'!$F$15:$F$138</c:f>
              <c:numCache>
                <c:formatCode>0.00</c:formatCode>
                <c:ptCount val="124"/>
                <c:pt idx="0">
                  <c:v>76.129483021834261</c:v>
                </c:pt>
                <c:pt idx="1">
                  <c:v>70.532077020653801</c:v>
                </c:pt>
                <c:pt idx="2">
                  <c:v>70.858584574097478</c:v>
                </c:pt>
                <c:pt idx="3">
                  <c:v>72.456516196049591</c:v>
                </c:pt>
                <c:pt idx="4">
                  <c:v>79.607863734352264</c:v>
                </c:pt>
                <c:pt idx="5">
                  <c:v>70.80584903944191</c:v>
                </c:pt>
                <c:pt idx="6">
                  <c:v>70.517889073152361</c:v>
                </c:pt>
                <c:pt idx="7">
                  <c:v>64.824086316949462</c:v>
                </c:pt>
                <c:pt idx="8">
                  <c:v>73.747222394782867</c:v>
                </c:pt>
                <c:pt idx="9">
                  <c:v>71.207269698124534</c:v>
                </c:pt>
                <c:pt idx="10">
                  <c:v>75.633485066954592</c:v>
                </c:pt>
                <c:pt idx="11">
                  <c:v>68.103819934784411</c:v>
                </c:pt>
                <c:pt idx="12">
                  <c:v>71.342832237838365</c:v>
                </c:pt>
                <c:pt idx="13">
                  <c:v>69.262096587749639</c:v>
                </c:pt>
                <c:pt idx="14">
                  <c:v>76.065119534424113</c:v>
                </c:pt>
                <c:pt idx="15">
                  <c:v>74.969665741026404</c:v>
                </c:pt>
                <c:pt idx="16">
                  <c:v>75.187799320542808</c:v>
                </c:pt>
                <c:pt idx="17">
                  <c:v>78.405853113314961</c:v>
                </c:pt>
                <c:pt idx="18">
                  <c:v>76.040318043811752</c:v>
                </c:pt>
                <c:pt idx="19">
                  <c:v>78.690183184133502</c:v>
                </c:pt>
                <c:pt idx="20">
                  <c:v>76.528633836801049</c:v>
                </c:pt>
                <c:pt idx="21">
                  <c:v>85.582211727273716</c:v>
                </c:pt>
                <c:pt idx="22">
                  <c:v>88.218035328178274</c:v>
                </c:pt>
                <c:pt idx="23">
                  <c:v>87.325979412448149</c:v>
                </c:pt>
                <c:pt idx="24">
                  <c:v>86.083787961696927</c:v>
                </c:pt>
                <c:pt idx="25">
                  <c:v>93.587626117609176</c:v>
                </c:pt>
                <c:pt idx="26">
                  <c:v>80.058746245563583</c:v>
                </c:pt>
                <c:pt idx="27">
                  <c:v>80.360392744626836</c:v>
                </c:pt>
                <c:pt idx="28">
                  <c:v>82.744405110972295</c:v>
                </c:pt>
                <c:pt idx="29">
                  <c:v>82.331708732179834</c:v>
                </c:pt>
                <c:pt idx="30">
                  <c:v>86.744820089663264</c:v>
                </c:pt>
                <c:pt idx="31">
                  <c:v>76.095831037740197</c:v>
                </c:pt>
                <c:pt idx="32">
                  <c:v>73.199994242502044</c:v>
                </c:pt>
                <c:pt idx="33">
                  <c:v>71.569707845172161</c:v>
                </c:pt>
                <c:pt idx="34">
                  <c:v>78.267133888358345</c:v>
                </c:pt>
                <c:pt idx="35">
                  <c:v>67.759681760643844</c:v>
                </c:pt>
                <c:pt idx="36">
                  <c:v>74.50433138619438</c:v>
                </c:pt>
                <c:pt idx="37">
                  <c:v>72.325568897776833</c:v>
                </c:pt>
                <c:pt idx="38">
                  <c:v>78.215244789695078</c:v>
                </c:pt>
                <c:pt idx="39">
                  <c:v>75.523343307368989</c:v>
                </c:pt>
                <c:pt idx="40">
                  <c:v>77.011020759626589</c:v>
                </c:pt>
                <c:pt idx="41">
                  <c:v>76.395974679805747</c:v>
                </c:pt>
                <c:pt idx="42">
                  <c:v>68.656964209663158</c:v>
                </c:pt>
                <c:pt idx="43">
                  <c:v>75.529885997299672</c:v>
                </c:pt>
                <c:pt idx="44">
                  <c:v>71.291102619157584</c:v>
                </c:pt>
                <c:pt idx="45">
                  <c:v>64.996419127140555</c:v>
                </c:pt>
                <c:pt idx="46">
                  <c:v>79.532660967925409</c:v>
                </c:pt>
                <c:pt idx="47">
                  <c:v>79.134525451250724</c:v>
                </c:pt>
                <c:pt idx="48">
                  <c:v>71.436869805820407</c:v>
                </c:pt>
                <c:pt idx="49">
                  <c:v>73.9600492264141</c:v>
                </c:pt>
                <c:pt idx="50">
                  <c:v>79.809493819567152</c:v>
                </c:pt>
                <c:pt idx="51">
                  <c:v>81.099124359822483</c:v>
                </c:pt>
                <c:pt idx="52">
                  <c:v>85.438779161830652</c:v>
                </c:pt>
                <c:pt idx="53">
                  <c:v>82.286257133630656</c:v>
                </c:pt>
                <c:pt idx="54">
                  <c:v>80.223440782691171</c:v>
                </c:pt>
                <c:pt idx="55">
                  <c:v>83.326746378774459</c:v>
                </c:pt>
                <c:pt idx="56">
                  <c:v>81.737324343363838</c:v>
                </c:pt>
                <c:pt idx="57">
                  <c:v>85.809491047787603</c:v>
                </c:pt>
                <c:pt idx="58">
                  <c:v>84.413106845689583</c:v>
                </c:pt>
                <c:pt idx="59">
                  <c:v>86.13743459975079</c:v>
                </c:pt>
                <c:pt idx="60">
                  <c:v>89.345237622870016</c:v>
                </c:pt>
                <c:pt idx="61">
                  <c:v>88.427344100482969</c:v>
                </c:pt>
                <c:pt idx="62">
                  <c:v>88.317136441822257</c:v>
                </c:pt>
                <c:pt idx="63">
                  <c:v>89.176402990225725</c:v>
                </c:pt>
                <c:pt idx="64">
                  <c:v>90.691027856359497</c:v>
                </c:pt>
                <c:pt idx="65">
                  <c:v>92.035617470208976</c:v>
                </c:pt>
                <c:pt idx="66">
                  <c:v>93.344871432282304</c:v>
                </c:pt>
                <c:pt idx="67">
                  <c:v>92.327413027266672</c:v>
                </c:pt>
                <c:pt idx="68">
                  <c:v>93.802582551558189</c:v>
                </c:pt>
                <c:pt idx="69">
                  <c:v>93.474830932889901</c:v>
                </c:pt>
                <c:pt idx="70">
                  <c:v>95.457649068215048</c:v>
                </c:pt>
                <c:pt idx="71">
                  <c:v>92.148372427740711</c:v>
                </c:pt>
                <c:pt idx="72">
                  <c:v>88.766133262420055</c:v>
                </c:pt>
                <c:pt idx="73">
                  <c:v>88.308793431529253</c:v>
                </c:pt>
                <c:pt idx="74">
                  <c:v>89.318851281856155</c:v>
                </c:pt>
                <c:pt idx="75">
                  <c:v>84.978391734271725</c:v>
                </c:pt>
                <c:pt idx="76">
                  <c:v>88.026437966094022</c:v>
                </c:pt>
                <c:pt idx="77">
                  <c:v>87.471453244292945</c:v>
                </c:pt>
                <c:pt idx="78">
                  <c:v>88.032312975542652</c:v>
                </c:pt>
                <c:pt idx="79">
                  <c:v>87.857587686743258</c:v>
                </c:pt>
                <c:pt idx="80">
                  <c:v>81.714181510929677</c:v>
                </c:pt>
                <c:pt idx="81">
                  <c:v>65.938281122833828</c:v>
                </c:pt>
                <c:pt idx="82">
                  <c:v>66.953481707607679</c:v>
                </c:pt>
                <c:pt idx="83">
                  <c:v>68.79101767008909</c:v>
                </c:pt>
                <c:pt idx="84">
                  <c:v>63.369771966515756</c:v>
                </c:pt>
                <c:pt idx="85">
                  <c:v>63.856544886609043</c:v>
                </c:pt>
                <c:pt idx="86">
                  <c:v>66.199444904085368</c:v>
                </c:pt>
                <c:pt idx="87">
                  <c:v>74.806826958193369</c:v>
                </c:pt>
                <c:pt idx="88">
                  <c:v>74.514218455396104</c:v>
                </c:pt>
                <c:pt idx="89">
                  <c:v>66.249940459236726</c:v>
                </c:pt>
                <c:pt idx="90">
                  <c:v>57.020914860882513</c:v>
                </c:pt>
                <c:pt idx="91">
                  <c:v>67.7764714165002</c:v>
                </c:pt>
                <c:pt idx="92">
                  <c:v>72.390887710310096</c:v>
                </c:pt>
                <c:pt idx="93">
                  <c:v>69.232806423601318</c:v>
                </c:pt>
                <c:pt idx="94">
                  <c:v>68.23961005316022</c:v>
                </c:pt>
                <c:pt idx="95">
                  <c:v>72.156724719063888</c:v>
                </c:pt>
                <c:pt idx="96">
                  <c:v>62.068959825730033</c:v>
                </c:pt>
                <c:pt idx="97">
                  <c:v>68.709213339435948</c:v>
                </c:pt>
                <c:pt idx="98">
                  <c:v>68.753258054200145</c:v>
                </c:pt>
                <c:pt idx="99">
                  <c:v>66.050125641285092</c:v>
                </c:pt>
                <c:pt idx="100">
                  <c:v>71.810367182299103</c:v>
                </c:pt>
                <c:pt idx="101">
                  <c:v>68.032943561882689</c:v>
                </c:pt>
                <c:pt idx="102">
                  <c:v>69.468103977480226</c:v>
                </c:pt>
                <c:pt idx="103">
                  <c:v>68.570104056105649</c:v>
                </c:pt>
                <c:pt idx="104">
                  <c:v>61.351731951391208</c:v>
                </c:pt>
                <c:pt idx="105">
                  <c:v>65.221502899878885</c:v>
                </c:pt>
                <c:pt idx="106">
                  <c:v>61.950562815161227</c:v>
                </c:pt>
                <c:pt idx="107">
                  <c:v>54.150538062602692</c:v>
                </c:pt>
                <c:pt idx="108">
                  <c:v>60.338006697640687</c:v>
                </c:pt>
                <c:pt idx="109">
                  <c:v>67.339150503376686</c:v>
                </c:pt>
                <c:pt idx="110">
                  <c:v>77.322897780837891</c:v>
                </c:pt>
                <c:pt idx="111">
                  <c:v>62.31803404082882</c:v>
                </c:pt>
                <c:pt idx="112">
                  <c:v>65.679225964777928</c:v>
                </c:pt>
                <c:pt idx="113">
                  <c:v>62.933986841995051</c:v>
                </c:pt>
                <c:pt idx="114">
                  <c:v>67.732470027792459</c:v>
                </c:pt>
                <c:pt idx="115">
                  <c:v>66.653589930060207</c:v>
                </c:pt>
                <c:pt idx="116">
                  <c:v>59.971745257017872</c:v>
                </c:pt>
                <c:pt idx="117">
                  <c:v>49.126332714910951</c:v>
                </c:pt>
                <c:pt idx="118">
                  <c:v>37.769324494846714</c:v>
                </c:pt>
                <c:pt idx="119">
                  <c:v>44.755518832438163</c:v>
                </c:pt>
                <c:pt idx="120">
                  <c:v>47.381414281172127</c:v>
                </c:pt>
                <c:pt idx="121">
                  <c:v>58.753347267792655</c:v>
                </c:pt>
                <c:pt idx="122">
                  <c:v>39.944408198681558</c:v>
                </c:pt>
                <c:pt idx="123">
                  <c:v>43.622445540396825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5-7C4E-B3C0-3CB67F170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Retention of total N  inputs (%)</a:t>
                </a:r>
              </a:p>
            </c:rich>
          </c:tx>
          <c:layout>
            <c:manualLayout>
              <c:xMode val="edge"/>
              <c:yMode val="edge"/>
              <c:x val="8.4397576407828676E-2"/>
              <c:y val="0.24059784426752795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  <c:majorUnit val="20"/>
      </c:valAx>
      <c:spPr>
        <a:noFill/>
        <a:ln w="25400">
          <a:noFill/>
        </a:ln>
      </c:spPr>
    </c:plotArea>
    <c:legend>
      <c:legendPos val="l"/>
      <c:legendEntry>
        <c:idx val="1"/>
        <c:delete val="1"/>
      </c:legendEntry>
      <c:layout>
        <c:manualLayout>
          <c:xMode val="edge"/>
          <c:yMode val="edge"/>
          <c:x val="0.18040165006284092"/>
          <c:y val="0.14584172766668516"/>
          <c:w val="0.17030711312991428"/>
          <c:h val="8.3416026382999303E-2"/>
        </c:manualLayout>
      </c:layout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21477410449274"/>
          <c:y val="8.368417935484157E-2"/>
          <c:w val="0.87164532553778595"/>
          <c:h val="0.79173782977649421"/>
        </c:manualLayout>
      </c:layout>
      <c:barChart>
        <c:barDir val="col"/>
        <c:grouping val="stacked"/>
        <c:varyColors val="0"/>
        <c:ser>
          <c:idx val="3"/>
          <c:order val="0"/>
          <c:tx>
            <c:v>Stream N Output</c:v>
          </c:tx>
          <c:spPr>
            <a:noFill/>
            <a:ln>
              <a:solidFill>
                <a:schemeClr val="dk1"/>
              </a:solidFill>
            </a:ln>
            <a:effectLst/>
          </c:spPr>
          <c:invertIfNegative val="0"/>
          <c:cat>
            <c:numRef>
              <c:f>'N Input Output'!$A$5:$A$145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 formatCode="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'N Input Output'!$D$4:$D$145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-1.1610850506245427</c:v>
                </c:pt>
                <c:pt idx="12" formatCode="0.00">
                  <c:v>-1.4895206315919036</c:v>
                </c:pt>
                <c:pt idx="13" formatCode="0.00">
                  <c:v>-1.4814893882992655</c:v>
                </c:pt>
                <c:pt idx="14" formatCode="0.00">
                  <c:v>-1.4218891091275823</c:v>
                </c:pt>
                <c:pt idx="15" formatCode="0.00">
                  <c:v>-1.0258220056958991</c:v>
                </c:pt>
                <c:pt idx="16" formatCode="0.00">
                  <c:v>-1.5550386689792151</c:v>
                </c:pt>
                <c:pt idx="17" formatCode="0.00">
                  <c:v>-1.6116800690430846</c:v>
                </c:pt>
                <c:pt idx="18" formatCode="0.00">
                  <c:v>-2.0694609367234618</c:v>
                </c:pt>
                <c:pt idx="19" formatCode="0.00">
                  <c:v>-1.449787112144115</c:v>
                </c:pt>
                <c:pt idx="20" formatCode="0.00">
                  <c:v>-1.6099892809814764</c:v>
                </c:pt>
                <c:pt idx="21" formatCode="0.00">
                  <c:v>-1.3593299508480847</c:v>
                </c:pt>
                <c:pt idx="22" formatCode="0.00">
                  <c:v>-1.8982686454856472</c:v>
                </c:pt>
                <c:pt idx="23" formatCode="0.00">
                  <c:v>-1.666207984029944</c:v>
                </c:pt>
                <c:pt idx="24" formatCode="0.00">
                  <c:v>-1.8893920081622051</c:v>
                </c:pt>
                <c:pt idx="25" formatCode="0.00">
                  <c:v>-1.4066720165731104</c:v>
                </c:pt>
                <c:pt idx="26" formatCode="0.00">
                  <c:v>-1.5076966032541903</c:v>
                </c:pt>
                <c:pt idx="27" formatCode="0.00">
                  <c:v>-1.491211419653512</c:v>
                </c:pt>
                <c:pt idx="28" formatCode="0.00">
                  <c:v>-1.289584943306753</c:v>
                </c:pt>
                <c:pt idx="29" formatCode="0.00">
                  <c:v>-1.4945929957767283</c:v>
                </c:pt>
                <c:pt idx="30" formatCode="0.00">
                  <c:v>-1.2819763970295173</c:v>
                </c:pt>
                <c:pt idx="31" formatCode="0.00">
                  <c:v>-1.4539301769472157</c:v>
                </c:pt>
                <c:pt idx="32" formatCode="0.00">
                  <c:v>-0.95406463929485719</c:v>
                </c:pt>
                <c:pt idx="33" formatCode="0.00">
                  <c:v>-0.76721600790873867</c:v>
                </c:pt>
                <c:pt idx="34" formatCode="0.00">
                  <c:v>-0.87827987971167665</c:v>
                </c:pt>
                <c:pt idx="35" formatCode="0.00">
                  <c:v>-1.037166548079173</c:v>
                </c:pt>
                <c:pt idx="36" formatCode="0.00">
                  <c:v>-0.4518705598059623</c:v>
                </c:pt>
                <c:pt idx="37" formatCode="0.00">
                  <c:v>-1.560840235478826</c:v>
                </c:pt>
                <c:pt idx="38" formatCode="0.00">
                  <c:v>-1.5263989907282176</c:v>
                </c:pt>
                <c:pt idx="39" formatCode="0.00">
                  <c:v>-1.279960181202016</c:v>
                </c:pt>
                <c:pt idx="40" formatCode="0.00">
                  <c:v>-1.3899715357937663</c:v>
                </c:pt>
                <c:pt idx="41" formatCode="0.00">
                  <c:v>-0.85618430195998818</c:v>
                </c:pt>
                <c:pt idx="42" formatCode="0.00">
                  <c:v>-1.74434630726534</c:v>
                </c:pt>
                <c:pt idx="43" formatCode="0.00">
                  <c:v>-1.8054433398057637</c:v>
                </c:pt>
                <c:pt idx="44" formatCode="0.00">
                  <c:v>-2.1809794105068168</c:v>
                </c:pt>
                <c:pt idx="45" formatCode="0.00">
                  <c:v>-1.5473610471781107</c:v>
                </c:pt>
                <c:pt idx="46" formatCode="0.00">
                  <c:v>-2.3061166350056848</c:v>
                </c:pt>
                <c:pt idx="47" formatCode="0.00">
                  <c:v>-1.7944559647935592</c:v>
                </c:pt>
                <c:pt idx="48" formatCode="0.00">
                  <c:v>-2.0865323281088668</c:v>
                </c:pt>
                <c:pt idx="49" formatCode="0.00">
                  <c:v>-1.5207552667199431</c:v>
                </c:pt>
                <c:pt idx="50" formatCode="0.00">
                  <c:v>-1.7441646704478773</c:v>
                </c:pt>
                <c:pt idx="51" formatCode="0.00">
                  <c:v>-1.6603360970615078</c:v>
                </c:pt>
                <c:pt idx="52" formatCode="0.00">
                  <c:v>-1.6528009857147679</c:v>
                </c:pt>
                <c:pt idx="53" formatCode="0.00">
                  <c:v>-2.5016920132830358</c:v>
                </c:pt>
                <c:pt idx="54" formatCode="0.00">
                  <c:v>-1.8329571172522645</c:v>
                </c:pt>
                <c:pt idx="55" formatCode="0.00">
                  <c:v>-2.3996618417003122</c:v>
                </c:pt>
                <c:pt idx="56" formatCode="0.00">
                  <c:v>-2.982562047551677</c:v>
                </c:pt>
                <c:pt idx="57" formatCode="0.00">
                  <c:v>-1.5707764498301362</c:v>
                </c:pt>
                <c:pt idx="58" formatCode="0.00">
                  <c:v>-1.6771695019951951</c:v>
                </c:pt>
                <c:pt idx="59" formatCode="0.00">
                  <c:v>-2.6517753755713716</c:v>
                </c:pt>
                <c:pt idx="60" formatCode="0.00">
                  <c:v>-2.2586331346833757</c:v>
                </c:pt>
                <c:pt idx="61" formatCode="0.00">
                  <c:v>-1.8269937738512925</c:v>
                </c:pt>
                <c:pt idx="62" formatCode="0.00">
                  <c:v>-1.6644534060745708</c:v>
                </c:pt>
                <c:pt idx="63" formatCode="0.00">
                  <c:v>-1.1908721164179925</c:v>
                </c:pt>
                <c:pt idx="64" formatCode="0.00">
                  <c:v>-1.5974060343014362</c:v>
                </c:pt>
                <c:pt idx="65" formatCode="0.00">
                  <c:v>-1.9728003432135892</c:v>
                </c:pt>
                <c:pt idx="66" formatCode="0.00">
                  <c:v>-1.5256410407523162</c:v>
                </c:pt>
                <c:pt idx="67" formatCode="0.00">
                  <c:v>-1.9704993204353445</c:v>
                </c:pt>
                <c:pt idx="68" formatCode="0.00">
                  <c:v>-1.3674339355078873</c:v>
                </c:pt>
                <c:pt idx="69" formatCode="0.00">
                  <c:v>-1.6722995585900453</c:v>
                </c:pt>
                <c:pt idx="70" formatCode="0.00">
                  <c:v>-1.463045792485419</c:v>
                </c:pt>
                <c:pt idx="71" formatCode="0.00">
                  <c:v>-1.1128583646523145</c:v>
                </c:pt>
                <c:pt idx="72" formatCode="0.00">
                  <c:v>-1.2564172665997593</c:v>
                </c:pt>
                <c:pt idx="73" formatCode="0.00">
                  <c:v>-1.3222904069013384</c:v>
                </c:pt>
                <c:pt idx="74" formatCode="0.00">
                  <c:v>-1.2335808625891644</c:v>
                </c:pt>
                <c:pt idx="75" formatCode="0.00">
                  <c:v>-1.0238985482233669</c:v>
                </c:pt>
                <c:pt idx="76" formatCode="0.00">
                  <c:v>-0.83491351780119449</c:v>
                </c:pt>
                <c:pt idx="77" formatCode="0.00">
                  <c:v>-0.76643852947991908</c:v>
                </c:pt>
                <c:pt idx="78" formatCode="0.00">
                  <c:v>-0.9841720321234545</c:v>
                </c:pt>
                <c:pt idx="79" formatCode="0.00">
                  <c:v>-0.72900521259003404</c:v>
                </c:pt>
                <c:pt idx="80" formatCode="0.00">
                  <c:v>-0.81094423702647356</c:v>
                </c:pt>
                <c:pt idx="81" formatCode="0.00">
                  <c:v>-0.60873505169380493</c:v>
                </c:pt>
                <c:pt idx="82" formatCode="0.00">
                  <c:v>-1.0440911522118028</c:v>
                </c:pt>
                <c:pt idx="83" formatCode="0.00">
                  <c:v>-2.0366006757813695</c:v>
                </c:pt>
                <c:pt idx="84" formatCode="0.00">
                  <c:v>-1.9153602523373248</c:v>
                </c:pt>
                <c:pt idx="85" formatCode="0.00">
                  <c:v>-1.7332709848937813</c:v>
                </c:pt>
                <c:pt idx="86" formatCode="0.00">
                  <c:v>-2.3006783000572719</c:v>
                </c:pt>
                <c:pt idx="87" formatCode="0.00">
                  <c:v>-1.680864007362032</c:v>
                </c:pt>
                <c:pt idx="88" formatCode="0.00">
                  <c:v>-1.8898258017109135</c:v>
                </c:pt>
                <c:pt idx="89" formatCode="0.00">
                  <c:v>-1.9191713469704226</c:v>
                </c:pt>
                <c:pt idx="90" formatCode="0.00">
                  <c:v>-2.0503965715264378</c:v>
                </c:pt>
                <c:pt idx="91" formatCode="0.00">
                  <c:v>-2.8936173117847419</c:v>
                </c:pt>
                <c:pt idx="92" formatCode="0.00">
                  <c:v>-5.5891771196928337</c:v>
                </c:pt>
                <c:pt idx="93" formatCode="0.00">
                  <c:v>-5.3844046705301043</c:v>
                </c:pt>
                <c:pt idx="94" formatCode="0.00">
                  <c:v>-4.7216091922395087</c:v>
                </c:pt>
                <c:pt idx="95" formatCode="0.00">
                  <c:v>-6.248054151046043</c:v>
                </c:pt>
                <c:pt idx="96" formatCode="0.00">
                  <c:v>-6.1646372499444606</c:v>
                </c:pt>
                <c:pt idx="97" formatCode="0.00">
                  <c:v>-5.1994527963696218</c:v>
                </c:pt>
                <c:pt idx="98" formatCode="0.00">
                  <c:v>-3.1972010251909677</c:v>
                </c:pt>
                <c:pt idx="99" formatCode="0.00">
                  <c:v>-3.4264696473173863</c:v>
                </c:pt>
                <c:pt idx="100" formatCode="0.00">
                  <c:v>-5.9676050189590573</c:v>
                </c:pt>
                <c:pt idx="101" formatCode="0.00">
                  <c:v>-6.8153554467335926</c:v>
                </c:pt>
                <c:pt idx="102" formatCode="0.00">
                  <c:v>-4.5121078632584766</c:v>
                </c:pt>
                <c:pt idx="103" formatCode="0.00">
                  <c:v>-3.7987066657542403</c:v>
                </c:pt>
                <c:pt idx="104" formatCode="0.00">
                  <c:v>-4.7068066791489507</c:v>
                </c:pt>
                <c:pt idx="105" formatCode="0.00">
                  <c:v>-5.7650604953914906</c:v>
                </c:pt>
                <c:pt idx="106" formatCode="0.00">
                  <c:v>-4.0547889265975332</c:v>
                </c:pt>
                <c:pt idx="107" formatCode="0.00">
                  <c:v>-7.7036861304601612</c:v>
                </c:pt>
                <c:pt idx="108" formatCode="0.00">
                  <c:v>-5.0086462138141759</c:v>
                </c:pt>
                <c:pt idx="109" formatCode="0.00">
                  <c:v>-4.8449350177496227</c:v>
                </c:pt>
                <c:pt idx="110" formatCode="0.00">
                  <c:v>-4.2665075870540843</c:v>
                </c:pt>
                <c:pt idx="111" formatCode="0.00">
                  <c:v>-3.597012687383188</c:v>
                </c:pt>
                <c:pt idx="112" formatCode="0.00">
                  <c:v>-4.1176270670265129</c:v>
                </c:pt>
                <c:pt idx="113" formatCode="0.00">
                  <c:v>-4.6754084791962107</c:v>
                </c:pt>
                <c:pt idx="114" formatCode="0.00">
                  <c:v>-5.0175484653682947</c:v>
                </c:pt>
                <c:pt idx="115" formatCode="0.00">
                  <c:v>-6.0538689986778307</c:v>
                </c:pt>
                <c:pt idx="116" formatCode="0.00">
                  <c:v>-4.3375271517813827</c:v>
                </c:pt>
                <c:pt idx="117" formatCode="0.00">
                  <c:v>-4.8780658807443409</c:v>
                </c:pt>
                <c:pt idx="118" formatCode="0.00">
                  <c:v>-5.9135840691512138</c:v>
                </c:pt>
                <c:pt idx="119" formatCode="0.00">
                  <c:v>-4.9499776157793622</c:v>
                </c:pt>
                <c:pt idx="120" formatCode="0.00">
                  <c:v>-3.5900498644824754</c:v>
                </c:pt>
                <c:pt idx="121" formatCode="0.00">
                  <c:v>-2.1394764679936387</c:v>
                </c:pt>
                <c:pt idx="122" formatCode="0.00">
                  <c:v>-4.5421418431109961</c:v>
                </c:pt>
                <c:pt idx="123" formatCode="0.00">
                  <c:v>-3.3064064600929406</c:v>
                </c:pt>
                <c:pt idx="124" formatCode="0.00">
                  <c:v>-3.7604524667186086</c:v>
                </c:pt>
                <c:pt idx="125" formatCode="0.00">
                  <c:v>-2.8990243771241273</c:v>
                </c:pt>
                <c:pt idx="126" formatCode="0.00">
                  <c:v>-2.9502903255238127</c:v>
                </c:pt>
                <c:pt idx="127" formatCode="0.00">
                  <c:v>-3.3438141533167709</c:v>
                </c:pt>
                <c:pt idx="128" formatCode="0.00">
                  <c:v>-4.4229051241588753</c:v>
                </c:pt>
                <c:pt idx="129" formatCode="0.00">
                  <c:v>-6.1114611766015221</c:v>
                </c:pt>
                <c:pt idx="130" formatCode="0.00">
                  <c:v>-4.4053106002233866</c:v>
                </c:pt>
                <c:pt idx="131" formatCode="0.00">
                  <c:v>-3.970375166497452</c:v>
                </c:pt>
                <c:pt idx="132" formatCode="0.00">
                  <c:v>-2.8442059256512255</c:v>
                </c:pt>
                <c:pt idx="133" formatCode="0.00">
                  <c:v>-4.3783196315832624</c:v>
                </c:pt>
                <c:pt idx="134" formatCode="0.00">
                  <c:v>-3.7601234562844561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5-B84C-9314-3F92F1AAC656}"/>
            </c:ext>
          </c:extLst>
        </c:ser>
        <c:ser>
          <c:idx val="2"/>
          <c:order val="1"/>
          <c:tx>
            <c:v>Total N Input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dk1"/>
              </a:solidFill>
            </a:ln>
            <a:effectLst/>
          </c:spPr>
          <c:invertIfNegative val="0"/>
          <c:cat>
            <c:numRef>
              <c:f>'N Input Output'!$A$5:$A$145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 formatCode="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'N Input Output'!$C$4:$C$145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4.8640967922336245</c:v>
                </c:pt>
                <c:pt idx="12" formatCode="0.00">
                  <c:v>5.0547187619429295</c:v>
                </c:pt>
                <c:pt idx="13" formatCode="0.00">
                  <c:v>5.0837935173952955</c:v>
                </c:pt>
                <c:pt idx="14" formatCode="0.00">
                  <c:v>5.162343003696753</c:v>
                </c:pt>
                <c:pt idx="15" formatCode="0.00">
                  <c:v>5.0304783781970972</c:v>
                </c:pt>
                <c:pt idx="16" formatCode="0.00">
                  <c:v>5.326541851071827</c:v>
                </c:pt>
                <c:pt idx="17" formatCode="0.00">
                  <c:v>5.4666372874115385</c:v>
                </c:pt>
                <c:pt idx="18" formatCode="0.00">
                  <c:v>5.8831760714736685</c:v>
                </c:pt>
                <c:pt idx="19" formatCode="0.00">
                  <c:v>5.522414176304161</c:v>
                </c:pt>
                <c:pt idx="20" formatCode="0.00">
                  <c:v>5.5916520041748417</c:v>
                </c:pt>
                <c:pt idx="21" formatCode="0.00">
                  <c:v>5.5786802281051138</c:v>
                </c:pt>
                <c:pt idx="22" formatCode="0.00">
                  <c:v>5.9513980721340518</c:v>
                </c:pt>
                <c:pt idx="23" formatCode="0.00">
                  <c:v>5.8142800358309383</c:v>
                </c:pt>
                <c:pt idx="24" formatCode="0.00">
                  <c:v>6.146782305943491</c:v>
                </c:pt>
                <c:pt idx="25" formatCode="0.00">
                  <c:v>5.8770797648070268</c:v>
                </c:pt>
                <c:pt idx="26" formatCode="0.00">
                  <c:v>6.0234777037133167</c:v>
                </c:pt>
                <c:pt idx="27" formatCode="0.00">
                  <c:v>6.0099925795301683</c:v>
                </c:pt>
                <c:pt idx="28" formatCode="0.00">
                  <c:v>5.9719189189266446</c:v>
                </c:pt>
                <c:pt idx="29" formatCode="0.00">
                  <c:v>6.2379500634010245</c:v>
                </c:pt>
                <c:pt idx="30" formatCode="0.00">
                  <c:v>6.0158959042529387</c:v>
                </c:pt>
                <c:pt idx="31" formatCode="0.00">
                  <c:v>6.194484662025558</c:v>
                </c:pt>
                <c:pt idx="32" formatCode="0.00">
                  <c:v>6.6172745864192866</c:v>
                </c:pt>
                <c:pt idx="33" formatCode="0.00">
                  <c:v>6.5117832999758303</c:v>
                </c:pt>
                <c:pt idx="34" formatCode="0.00">
                  <c:v>6.9297652914837835</c:v>
                </c:pt>
                <c:pt idx="35" formatCode="0.00">
                  <c:v>7.4529372305083434</c:v>
                </c:pt>
                <c:pt idx="36" formatCode="0.00">
                  <c:v>7.0468529766621169</c:v>
                </c:pt>
                <c:pt idx="37" formatCode="0.00">
                  <c:v>7.8271920848085088</c:v>
                </c:pt>
                <c:pt idx="38" formatCode="0.00">
                  <c:v>7.7720443738029061</c:v>
                </c:pt>
                <c:pt idx="39" formatCode="0.00">
                  <c:v>7.4176531694998395</c:v>
                </c:pt>
                <c:pt idx="40" formatCode="0.00">
                  <c:v>7.8670399685190056</c:v>
                </c:pt>
                <c:pt idx="41" formatCode="0.00">
                  <c:v>6.459243161930333</c:v>
                </c:pt>
                <c:pt idx="42" formatCode="0.00">
                  <c:v>7.2972472292148556</c:v>
                </c:pt>
                <c:pt idx="43" formatCode="0.00">
                  <c:v>6.7367274326075348</c:v>
                </c:pt>
                <c:pt idx="44" formatCode="0.00">
                  <c:v>7.6713225408640664</c:v>
                </c:pt>
                <c:pt idx="45" formatCode="0.00">
                  <c:v>7.1199124829156109</c:v>
                </c:pt>
                <c:pt idx="46" formatCode="0.00">
                  <c:v>7.1528966242975205</c:v>
                </c:pt>
                <c:pt idx="47" formatCode="0.00">
                  <c:v>7.0382777246401815</c:v>
                </c:pt>
                <c:pt idx="48" formatCode="0.00">
                  <c:v>7.5395671925528713</c:v>
                </c:pt>
                <c:pt idx="49" formatCode="0.00">
                  <c:v>6.9808232961028409</c:v>
                </c:pt>
                <c:pt idx="50" formatCode="0.00">
                  <c:v>7.1258288758569694</c:v>
                </c:pt>
                <c:pt idx="51" formatCode="0.00">
                  <c:v>7.2223132645472745</c:v>
                </c:pt>
                <c:pt idx="52" formatCode="0.00">
                  <c:v>7.0021996811735567</c:v>
                </c:pt>
                <c:pt idx="53" formatCode="0.00">
                  <c:v>7.9816519051237389</c:v>
                </c:pt>
                <c:pt idx="54" formatCode="0.00">
                  <c:v>7.4905949234645721</c:v>
                </c:pt>
                <c:pt idx="55" formatCode="0.00">
                  <c:v>8.3585998092062503</c:v>
                </c:pt>
                <c:pt idx="56" formatCode="0.00">
                  <c:v>8.5207340882779565</c:v>
                </c:pt>
                <c:pt idx="57" formatCode="0.00">
                  <c:v>7.6745513785087303</c:v>
                </c:pt>
                <c:pt idx="58" formatCode="0.00">
                  <c:v>8.0380127376289554</c:v>
                </c:pt>
                <c:pt idx="59" formatCode="0.00">
                  <c:v>9.2839102631396209</c:v>
                </c:pt>
                <c:pt idx="60" formatCode="0.00">
                  <c:v>8.6737227513289348</c:v>
                </c:pt>
                <c:pt idx="61" formatCode="0.00">
                  <c:v>9.0487764770448447</c:v>
                </c:pt>
                <c:pt idx="62" formatCode="0.00">
                  <c:v>8.8062237843438815</c:v>
                </c:pt>
                <c:pt idx="63" formatCode="0.00">
                  <c:v>8.1783809864098558</c:v>
                </c:pt>
                <c:pt idx="64" formatCode="0.00">
                  <c:v>9.0178910597952289</c:v>
                </c:pt>
                <c:pt idx="65" formatCode="0.00">
                  <c:v>9.975447809379073</c:v>
                </c:pt>
                <c:pt idx="66" formatCode="0.00">
                  <c:v>9.1502299155944584</c:v>
                </c:pt>
                <c:pt idx="67" formatCode="0.00">
                  <c:v>10.789762450385076</c:v>
                </c:pt>
                <c:pt idx="68" formatCode="0.00">
                  <c:v>9.6362571639454373</c:v>
                </c:pt>
                <c:pt idx="69" formatCode="0.00">
                  <c:v>10.728883184315574</c:v>
                </c:pt>
                <c:pt idx="70" formatCode="0.00">
                  <c:v>10.553932481062398</c:v>
                </c:pt>
                <c:pt idx="71" formatCode="0.00">
                  <c:v>10.444703741502677</c:v>
                </c:pt>
                <c:pt idx="72" formatCode="0.00">
                  <c:v>10.856775467178592</c:v>
                </c:pt>
                <c:pt idx="73" formatCode="0.00">
                  <c:v>11.318204653479528</c:v>
                </c:pt>
                <c:pt idx="74" formatCode="0.00">
                  <c:v>11.397143310815956</c:v>
                </c:pt>
                <c:pt idx="75" formatCode="0.00">
                  <c:v>10.999050511960657</c:v>
                </c:pt>
                <c:pt idx="76" formatCode="0.00">
                  <c:v>10.483091622962277</c:v>
                </c:pt>
                <c:pt idx="77" formatCode="0.00">
                  <c:v>11.516509736531814</c:v>
                </c:pt>
                <c:pt idx="78" formatCode="0.00">
                  <c:v>12.82712122548736</c:v>
                </c:pt>
                <c:pt idx="79" formatCode="0.00">
                  <c:v>11.763048377083647</c:v>
                </c:pt>
                <c:pt idx="80" formatCode="0.00">
                  <c:v>12.427942152702416</c:v>
                </c:pt>
                <c:pt idx="81" formatCode="0.00">
                  <c:v>13.401321492670256</c:v>
                </c:pt>
                <c:pt idx="82" formatCode="0.00">
                  <c:v>13.297767152134128</c:v>
                </c:pt>
                <c:pt idx="83" formatCode="0.00">
                  <c:v>18.129115498303513</c:v>
                </c:pt>
                <c:pt idx="84" formatCode="0.00">
                  <c:v>16.382913441139046</c:v>
                </c:pt>
                <c:pt idx="85" formatCode="0.00">
                  <c:v>16.22738368907374</c:v>
                </c:pt>
                <c:pt idx="86" formatCode="0.00">
                  <c:v>15.315792153269351</c:v>
                </c:pt>
                <c:pt idx="87" formatCode="0.00">
                  <c:v>14.038128358146615</c:v>
                </c:pt>
                <c:pt idx="88" formatCode="0.00">
                  <c:v>15.08415811155473</c:v>
                </c:pt>
                <c:pt idx="89" formatCode="0.00">
                  <c:v>16.036276208162644</c:v>
                </c:pt>
                <c:pt idx="90" formatCode="0.00">
                  <c:v>16.886237418308326</c:v>
                </c:pt>
                <c:pt idx="91" formatCode="0.00">
                  <c:v>15.824379496680967</c:v>
                </c:pt>
                <c:pt idx="92" formatCode="0.00">
                  <c:v>16.408969670170201</c:v>
                </c:pt>
                <c:pt idx="93" formatCode="0.00">
                  <c:v>16.293409862090236</c:v>
                </c:pt>
                <c:pt idx="94" formatCode="0.00">
                  <c:v>15.129007227237544</c:v>
                </c:pt>
                <c:pt idx="95" formatCode="0.00">
                  <c:v>17.057098703656997</c:v>
                </c:pt>
                <c:pt idx="96" formatCode="0.00">
                  <c:v>17.056026410879838</c:v>
                </c:pt>
                <c:pt idx="97" formatCode="0.00">
                  <c:v>15.382743808837812</c:v>
                </c:pt>
                <c:pt idx="98" formatCode="0.00">
                  <c:v>12.690743718091383</c:v>
                </c:pt>
                <c:pt idx="99" formatCode="0.00">
                  <c:v>13.444632417179578</c:v>
                </c:pt>
                <c:pt idx="100" formatCode="0.00">
                  <c:v>17.681761455120967</c:v>
                </c:pt>
                <c:pt idx="101" formatCode="0.00">
                  <c:v>15.857376732597279</c:v>
                </c:pt>
                <c:pt idx="102" formatCode="0.00">
                  <c:v>14.00252567488503</c:v>
                </c:pt>
                <c:pt idx="103" formatCode="0.00">
                  <c:v>13.758887377095411</c:v>
                </c:pt>
                <c:pt idx="104" formatCode="0.00">
                  <c:v>15.298134577862546</c:v>
                </c:pt>
                <c:pt idx="105" formatCode="0.00">
                  <c:v>18.151730835298281</c:v>
                </c:pt>
                <c:pt idx="106" formatCode="0.00">
                  <c:v>14.562902121553888</c:v>
                </c:pt>
                <c:pt idx="107" formatCode="0.00">
                  <c:v>20.309714932852955</c:v>
                </c:pt>
                <c:pt idx="108" formatCode="0.00">
                  <c:v>16.00677626979126</c:v>
                </c:pt>
                <c:pt idx="109" formatCode="0.00">
                  <c:v>15.505408615572071</c:v>
                </c:pt>
                <c:pt idx="110" formatCode="0.00">
                  <c:v>12.567079164930329</c:v>
                </c:pt>
                <c:pt idx="111" formatCode="0.00">
                  <c:v>12.760055126097793</c:v>
                </c:pt>
                <c:pt idx="112" formatCode="0.00">
                  <c:v>12.880845238276869</c:v>
                </c:pt>
                <c:pt idx="113" formatCode="0.00">
                  <c:v>15.313194030752996</c:v>
                </c:pt>
                <c:pt idx="114" formatCode="0.00">
                  <c:v>15.964254143014486</c:v>
                </c:pt>
                <c:pt idx="115" formatCode="0.00">
                  <c:v>15.664011104103663</c:v>
                </c:pt>
                <c:pt idx="116" formatCode="0.00">
                  <c:v>12.471864840204029</c:v>
                </c:pt>
                <c:pt idx="117" formatCode="0.00">
                  <c:v>12.820336492882637</c:v>
                </c:pt>
                <c:pt idx="118" formatCode="0.00">
                  <c:v>12.897826537693291</c:v>
                </c:pt>
                <c:pt idx="119" formatCode="0.00">
                  <c:v>12.480405556129503</c:v>
                </c:pt>
                <c:pt idx="120" formatCode="0.00">
                  <c:v>10.991905966357789</c:v>
                </c:pt>
                <c:pt idx="121" formatCode="0.00">
                  <c:v>9.4345231913528433</c:v>
                </c:pt>
                <c:pt idx="122" formatCode="0.00">
                  <c:v>12.053887655523219</c:v>
                </c:pt>
                <c:pt idx="123" formatCode="0.00">
                  <c:v>9.6338341807201218</c:v>
                </c:pt>
                <c:pt idx="124" formatCode="0.00">
                  <c:v>10.145284443429501</c:v>
                </c:pt>
                <c:pt idx="125" formatCode="0.00">
                  <c:v>8.9843393021439706</c:v>
                </c:pt>
                <c:pt idx="126" formatCode="0.00">
                  <c:v>8.8474001229396517</c:v>
                </c:pt>
                <c:pt idx="127" formatCode="0.00">
                  <c:v>8.3536346383001341</c:v>
                </c:pt>
                <c:pt idx="128" formatCode="0.00">
                  <c:v>8.6938987499633598</c:v>
                </c:pt>
                <c:pt idx="129" formatCode="0.00">
                  <c:v>9.8206569782380644</c:v>
                </c:pt>
                <c:pt idx="130" formatCode="0.00">
                  <c:v>7.9742093818596196</c:v>
                </c:pt>
                <c:pt idx="131" formatCode="0.00">
                  <c:v>7.5455756027224057</c:v>
                </c:pt>
                <c:pt idx="132" formatCode="0.00">
                  <c:v>6.8956042181583728</c:v>
                </c:pt>
                <c:pt idx="133" formatCode="0.00">
                  <c:v>7.2904445702042722</c:v>
                </c:pt>
                <c:pt idx="134" formatCode="0.00">
                  <c:v>6.6695398413897831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5-B84C-9314-3F92F1AA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100"/>
        <c:axId val="1979273887"/>
        <c:axId val="74530511"/>
      </c:barChart>
      <c:scatterChart>
        <c:scatterStyle val="lineMarker"/>
        <c:varyColors val="0"/>
        <c:ser>
          <c:idx val="0"/>
          <c:order val="2"/>
          <c:tx>
            <c:v>Retention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'N Input Output'!$E$4:$E$145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3.7030117416090818</c:v>
                </c:pt>
                <c:pt idx="12" formatCode="0.00">
                  <c:v>3.5651981303510256</c:v>
                </c:pt>
                <c:pt idx="13" formatCode="0.00">
                  <c:v>3.60230412909603</c:v>
                </c:pt>
                <c:pt idx="14" formatCode="0.00">
                  <c:v>3.7404538945691708</c:v>
                </c:pt>
                <c:pt idx="15" formatCode="0.00">
                  <c:v>4.0046563725011985</c:v>
                </c:pt>
                <c:pt idx="16" formatCode="0.00">
                  <c:v>3.7715031820926121</c:v>
                </c:pt>
                <c:pt idx="17" formatCode="0.00">
                  <c:v>3.8549572183684537</c:v>
                </c:pt>
                <c:pt idx="18" formatCode="0.00">
                  <c:v>3.8137151347502067</c:v>
                </c:pt>
                <c:pt idx="19" formatCode="0.00">
                  <c:v>4.0726270641600459</c:v>
                </c:pt>
                <c:pt idx="20" formatCode="0.00">
                  <c:v>3.9816627231933652</c:v>
                </c:pt>
                <c:pt idx="21" formatCode="0.00">
                  <c:v>4.2193502772570293</c:v>
                </c:pt>
                <c:pt idx="22" formatCode="0.00">
                  <c:v>4.0531294266484048</c:v>
                </c:pt>
                <c:pt idx="23" formatCode="0.00">
                  <c:v>4.1480720518009946</c:v>
                </c:pt>
                <c:pt idx="24" formatCode="0.00">
                  <c:v>4.2573902977812859</c:v>
                </c:pt>
                <c:pt idx="25" formatCode="0.00">
                  <c:v>4.4704077482339164</c:v>
                </c:pt>
                <c:pt idx="26" formatCode="0.00">
                  <c:v>4.515781100459126</c:v>
                </c:pt>
                <c:pt idx="27" formatCode="0.00">
                  <c:v>4.5187811598766565</c:v>
                </c:pt>
                <c:pt idx="28" formatCode="0.00">
                  <c:v>4.6823339756198914</c:v>
                </c:pt>
                <c:pt idx="29" formatCode="0.00">
                  <c:v>4.743357067624296</c:v>
                </c:pt>
                <c:pt idx="30" formatCode="0.00">
                  <c:v>4.7339195072234217</c:v>
                </c:pt>
                <c:pt idx="31" formatCode="0.00">
                  <c:v>4.7405544850783423</c:v>
                </c:pt>
                <c:pt idx="32" formatCode="0.00">
                  <c:v>5.6632099471244297</c:v>
                </c:pt>
                <c:pt idx="33" formatCode="0.00">
                  <c:v>5.7445672920670914</c:v>
                </c:pt>
                <c:pt idx="34" formatCode="0.00">
                  <c:v>6.0514854117721066</c:v>
                </c:pt>
                <c:pt idx="35" formatCode="0.00">
                  <c:v>6.4157706824291703</c:v>
                </c:pt>
                <c:pt idx="36" formatCode="0.00">
                  <c:v>6.5949824168561548</c:v>
                </c:pt>
                <c:pt idx="37" formatCode="0.00">
                  <c:v>6.2663518493296824</c:v>
                </c:pt>
                <c:pt idx="38" formatCode="0.00">
                  <c:v>6.2456453830746881</c:v>
                </c:pt>
                <c:pt idx="39" formatCode="0.00">
                  <c:v>6.1376929882978235</c:v>
                </c:pt>
                <c:pt idx="40" formatCode="0.00">
                  <c:v>6.4770684327252397</c:v>
                </c:pt>
                <c:pt idx="41" formatCode="0.00">
                  <c:v>5.6030588599703446</c:v>
                </c:pt>
                <c:pt idx="42" formatCode="0.00">
                  <c:v>5.5529009219495151</c:v>
                </c:pt>
                <c:pt idx="43" formatCode="0.00">
                  <c:v>4.9312840928017714</c:v>
                </c:pt>
                <c:pt idx="44" formatCode="0.00">
                  <c:v>5.4903431303572496</c:v>
                </c:pt>
                <c:pt idx="45" formatCode="0.00">
                  <c:v>5.5725514357375001</c:v>
                </c:pt>
                <c:pt idx="46" formatCode="0.00">
                  <c:v>4.8467799892918357</c:v>
                </c:pt>
                <c:pt idx="47" formatCode="0.00">
                  <c:v>5.2438217598466226</c:v>
                </c:pt>
                <c:pt idx="48" formatCode="0.00">
                  <c:v>5.453034864444005</c:v>
                </c:pt>
                <c:pt idx="49" formatCode="0.00">
                  <c:v>5.4600680293828976</c:v>
                </c:pt>
                <c:pt idx="50" formatCode="0.00">
                  <c:v>5.3816642054090922</c:v>
                </c:pt>
                <c:pt idx="51" formatCode="0.00">
                  <c:v>5.5619771674857663</c:v>
                </c:pt>
                <c:pt idx="52" formatCode="0.00">
                  <c:v>5.3493986954587891</c:v>
                </c:pt>
                <c:pt idx="53" formatCode="0.00">
                  <c:v>5.4799598918407035</c:v>
                </c:pt>
                <c:pt idx="54" formatCode="0.00">
                  <c:v>5.6576378062123078</c:v>
                </c:pt>
                <c:pt idx="55" formatCode="0.00">
                  <c:v>5.9589379675059382</c:v>
                </c:pt>
                <c:pt idx="56" formatCode="0.00">
                  <c:v>5.5381720407262796</c:v>
                </c:pt>
                <c:pt idx="57" formatCode="0.00">
                  <c:v>6.1037749286785941</c:v>
                </c:pt>
                <c:pt idx="58" formatCode="0.00">
                  <c:v>6.3608432356337605</c:v>
                </c:pt>
                <c:pt idx="59" formatCode="0.00">
                  <c:v>6.6321348875682489</c:v>
                </c:pt>
                <c:pt idx="60" formatCode="0.00">
                  <c:v>6.4150896166455595</c:v>
                </c:pt>
                <c:pt idx="61" formatCode="0.00">
                  <c:v>7.2217827031935524</c:v>
                </c:pt>
                <c:pt idx="62" formatCode="0.00">
                  <c:v>7.1417703782693103</c:v>
                </c:pt>
                <c:pt idx="63" formatCode="0.00">
                  <c:v>6.9875088699918635</c:v>
                </c:pt>
                <c:pt idx="64" formatCode="0.00">
                  <c:v>7.4204850254937931</c:v>
                </c:pt>
                <c:pt idx="65" formatCode="0.00">
                  <c:v>8.0026474661654845</c:v>
                </c:pt>
                <c:pt idx="66" formatCode="0.00">
                  <c:v>7.624588874842142</c:v>
                </c:pt>
                <c:pt idx="67" formatCode="0.00">
                  <c:v>8.8192631299497322</c:v>
                </c:pt>
                <c:pt idx="68" formatCode="0.00">
                  <c:v>8.2688232284375509</c:v>
                </c:pt>
                <c:pt idx="69" formatCode="0.00">
                  <c:v>9.0565836257255281</c:v>
                </c:pt>
                <c:pt idx="70" formatCode="0.00">
                  <c:v>9.0908866885769797</c:v>
                </c:pt>
                <c:pt idx="71" formatCode="0.00">
                  <c:v>9.331845376850362</c:v>
                </c:pt>
                <c:pt idx="72" formatCode="0.00">
                  <c:v>9.6003582005788317</c:v>
                </c:pt>
                <c:pt idx="73" formatCode="0.00">
                  <c:v>9.9959142465781898</c:v>
                </c:pt>
                <c:pt idx="74" formatCode="0.00">
                  <c:v>10.163562448226791</c:v>
                </c:pt>
                <c:pt idx="75" formatCode="0.00">
                  <c:v>9.9751519637372912</c:v>
                </c:pt>
                <c:pt idx="76" formatCode="0.00">
                  <c:v>9.6481781051610831</c:v>
                </c:pt>
                <c:pt idx="77" formatCode="0.00">
                  <c:v>10.750071207051896</c:v>
                </c:pt>
                <c:pt idx="78" formatCode="0.00">
                  <c:v>11.842949193363905</c:v>
                </c:pt>
                <c:pt idx="79" formatCode="0.00">
                  <c:v>11.034043164493614</c:v>
                </c:pt>
                <c:pt idx="80" formatCode="0.00">
                  <c:v>11.616997915675942</c:v>
                </c:pt>
                <c:pt idx="81" formatCode="0.00">
                  <c:v>12.792586440976452</c:v>
                </c:pt>
                <c:pt idx="82" formatCode="0.00">
                  <c:v>12.253675999922326</c:v>
                </c:pt>
                <c:pt idx="83" formatCode="0.00">
                  <c:v>16.092514822522144</c:v>
                </c:pt>
                <c:pt idx="84" formatCode="0.00">
                  <c:v>14.467553188801721</c:v>
                </c:pt>
                <c:pt idx="85" formatCode="0.00">
                  <c:v>14.494112704179958</c:v>
                </c:pt>
                <c:pt idx="86" formatCode="0.00">
                  <c:v>13.015113853212078</c:v>
                </c:pt>
                <c:pt idx="87" formatCode="0.00">
                  <c:v>12.357264350784583</c:v>
                </c:pt>
                <c:pt idx="88" formatCode="0.00">
                  <c:v>13.194332309843817</c:v>
                </c:pt>
                <c:pt idx="89" formatCode="0.00">
                  <c:v>14.117104861192221</c:v>
                </c:pt>
                <c:pt idx="90" formatCode="0.00">
                  <c:v>14.835840846781888</c:v>
                </c:pt>
                <c:pt idx="91" formatCode="0.00">
                  <c:v>12.930762184896224</c:v>
                </c:pt>
                <c:pt idx="92" formatCode="0.00">
                  <c:v>10.819792550477366</c:v>
                </c:pt>
                <c:pt idx="93" formatCode="0.00">
                  <c:v>10.909005191560132</c:v>
                </c:pt>
                <c:pt idx="94" formatCode="0.00">
                  <c:v>10.407398034998035</c:v>
                </c:pt>
                <c:pt idx="95" formatCode="0.00">
                  <c:v>10.809044552610954</c:v>
                </c:pt>
                <c:pt idx="96" formatCode="0.00">
                  <c:v>10.891389160935377</c:v>
                </c:pt>
                <c:pt idx="97" formatCode="0.00">
                  <c:v>10.183291012468191</c:v>
                </c:pt>
                <c:pt idx="98" formatCode="0.00">
                  <c:v>9.4935426929004159</c:v>
                </c:pt>
                <c:pt idx="99" formatCode="0.00">
                  <c:v>10.018162769862192</c:v>
                </c:pt>
                <c:pt idx="100" formatCode="0.00">
                  <c:v>11.714156436161909</c:v>
                </c:pt>
                <c:pt idx="101" formatCode="0.00">
                  <c:v>9.0420212858636866</c:v>
                </c:pt>
                <c:pt idx="102" formatCode="0.00">
                  <c:v>9.4904178116265534</c:v>
                </c:pt>
                <c:pt idx="103" formatCode="0.00">
                  <c:v>9.9601807113411702</c:v>
                </c:pt>
                <c:pt idx="104" formatCode="0.00">
                  <c:v>10.591327898713596</c:v>
                </c:pt>
                <c:pt idx="105" formatCode="0.00">
                  <c:v>12.386670339906789</c:v>
                </c:pt>
                <c:pt idx="106" formatCode="0.00">
                  <c:v>10.508113194956355</c:v>
                </c:pt>
                <c:pt idx="107" formatCode="0.00">
                  <c:v>12.606028802392794</c:v>
                </c:pt>
                <c:pt idx="108" formatCode="0.00">
                  <c:v>10.998130055977084</c:v>
                </c:pt>
                <c:pt idx="109" formatCode="0.00">
                  <c:v>10.660473597822449</c:v>
                </c:pt>
                <c:pt idx="110" formatCode="0.00">
                  <c:v>8.3005715778762443</c:v>
                </c:pt>
                <c:pt idx="111" formatCode="0.00">
                  <c:v>9.163042438714605</c:v>
                </c:pt>
                <c:pt idx="112" formatCode="0.00">
                  <c:v>8.7632181712503563</c:v>
                </c:pt>
                <c:pt idx="113" formatCode="0.00">
                  <c:v>10.637785551556785</c:v>
                </c:pt>
                <c:pt idx="114" formatCode="0.00">
                  <c:v>10.946705677646191</c:v>
                </c:pt>
                <c:pt idx="115" formatCode="0.00">
                  <c:v>9.6101421054258331</c:v>
                </c:pt>
                <c:pt idx="116" formatCode="0.00">
                  <c:v>8.1343376884226473</c:v>
                </c:pt>
                <c:pt idx="117" formatCode="0.00">
                  <c:v>7.9422706121382962</c:v>
                </c:pt>
                <c:pt idx="118" formatCode="0.00">
                  <c:v>6.9842424685420772</c:v>
                </c:pt>
                <c:pt idx="119" formatCode="0.00">
                  <c:v>7.5304279403501404</c:v>
                </c:pt>
                <c:pt idx="120" formatCode="0.00">
                  <c:v>7.401856101875314</c:v>
                </c:pt>
                <c:pt idx="121" formatCode="0.00">
                  <c:v>7.2950467233592047</c:v>
                </c:pt>
                <c:pt idx="122" formatCode="0.00">
                  <c:v>7.5117458124122232</c:v>
                </c:pt>
                <c:pt idx="123" formatCode="0.00">
                  <c:v>6.3274277206271812</c:v>
                </c:pt>
                <c:pt idx="124" formatCode="0.00">
                  <c:v>6.3848319767108928</c:v>
                </c:pt>
                <c:pt idx="125" formatCode="0.00">
                  <c:v>6.0853149250198433</c:v>
                </c:pt>
                <c:pt idx="126" formatCode="0.00">
                  <c:v>5.8971097974158386</c:v>
                </c:pt>
                <c:pt idx="127" formatCode="0.00">
                  <c:v>5.0098204849833632</c:v>
                </c:pt>
                <c:pt idx="128" formatCode="0.00">
                  <c:v>4.2709936258044845</c:v>
                </c:pt>
                <c:pt idx="129" formatCode="0.00">
                  <c:v>3.7091958016365423</c:v>
                </c:pt>
                <c:pt idx="130" formatCode="0.00">
                  <c:v>3.568898781636233</c:v>
                </c:pt>
                <c:pt idx="131" formatCode="0.00">
                  <c:v>3.5752004362249536</c:v>
                </c:pt>
                <c:pt idx="132" formatCode="0.00">
                  <c:v>4.0513982925071472</c:v>
                </c:pt>
                <c:pt idx="133" formatCode="0.00">
                  <c:v>2.9121249386210097</c:v>
                </c:pt>
                <c:pt idx="134" formatCode="0.00">
                  <c:v>2.909416385105327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C5-B84C-9314-3F92F1AA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273887"/>
        <c:axId val="74530511"/>
      </c:scatterChart>
      <c:catAx>
        <c:axId val="197927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0" i="0" baseline="0"/>
                  <a:t>Year</a:t>
                </a:r>
              </a:p>
            </c:rich>
          </c:tx>
          <c:layout>
            <c:manualLayout>
              <c:xMode val="edge"/>
              <c:yMode val="edge"/>
              <c:x val="0.52055998915829449"/>
              <c:y val="0.94634525003921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508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0511"/>
        <c:crossesAt val="-15"/>
        <c:auto val="1"/>
        <c:lblAlgn val="ctr"/>
        <c:lblOffset val="100"/>
        <c:tickLblSkip val="10"/>
        <c:tickMarkSkip val="10"/>
        <c:noMultiLvlLbl val="1"/>
      </c:catAx>
      <c:valAx>
        <c:axId val="74530511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baseline="0"/>
                  <a:t>Total N (kg N/ha/year)</a:t>
                </a:r>
              </a:p>
            </c:rich>
          </c:tx>
          <c:layout>
            <c:manualLayout>
              <c:xMode val="edge"/>
              <c:yMode val="edge"/>
              <c:x val="2.5232918980208584E-2"/>
              <c:y val="0.24501791954744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>
            <a:solidFill>
              <a:schemeClr val="dk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7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6114235110485134"/>
          <c:y val="0.10177868426746822"/>
          <c:w val="0.12713624517931135"/>
          <c:h val="0.1304529312919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1462106395574"/>
          <c:y val="0.10723256376110039"/>
          <c:w val="0.79866966539668682"/>
          <c:h val="0.70512196924439452"/>
        </c:manualLayout>
      </c:layout>
      <c:scatterChart>
        <c:scatterStyle val="lineMarker"/>
        <c:varyColors val="0"/>
        <c:ser>
          <c:idx val="1"/>
          <c:order val="0"/>
          <c:tx>
            <c:v>Cumulative Total N deposition</c:v>
          </c:tx>
          <c:spPr>
            <a:ln w="28575">
              <a:noFill/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Estimates'!$K$5:$K$128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9.9188155541765539</c:v>
                </c:pt>
                <c:pt idx="2">
                  <c:v>15.00260907157185</c:v>
                </c:pt>
                <c:pt idx="3">
                  <c:v>20.164952075268602</c:v>
                </c:pt>
                <c:pt idx="4">
                  <c:v>25.195430453465697</c:v>
                </c:pt>
                <c:pt idx="5">
                  <c:v>30.521972304537524</c:v>
                </c:pt>
                <c:pt idx="6">
                  <c:v>35.988609591949064</c:v>
                </c:pt>
                <c:pt idx="7">
                  <c:v>41.871785663422735</c:v>
                </c:pt>
                <c:pt idx="8">
                  <c:v>47.394199839726895</c:v>
                </c:pt>
                <c:pt idx="9">
                  <c:v>52.985851843901735</c:v>
                </c:pt>
                <c:pt idx="10">
                  <c:v>58.564532072006848</c:v>
                </c:pt>
                <c:pt idx="11">
                  <c:v>64.515930144140896</c:v>
                </c:pt>
                <c:pt idx="12">
                  <c:v>70.330210179971829</c:v>
                </c:pt>
                <c:pt idx="13">
                  <c:v>76.476992485915318</c:v>
                </c:pt>
                <c:pt idx="14">
                  <c:v>82.354072250722339</c:v>
                </c:pt>
                <c:pt idx="15">
                  <c:v>88.377549954435651</c:v>
                </c:pt>
                <c:pt idx="16">
                  <c:v>94.387542533965814</c:v>
                </c:pt>
                <c:pt idx="17">
                  <c:v>100.35946145289246</c:v>
                </c:pt>
                <c:pt idx="18">
                  <c:v>106.59741151629349</c:v>
                </c:pt>
                <c:pt idx="19">
                  <c:v>112.61330742054643</c:v>
                </c:pt>
                <c:pt idx="20">
                  <c:v>118.80779208257199</c:v>
                </c:pt>
                <c:pt idx="21">
                  <c:v>125.42506666899128</c:v>
                </c:pt>
                <c:pt idx="22">
                  <c:v>131.9368499689671</c:v>
                </c:pt>
                <c:pt idx="23">
                  <c:v>138.86661526045089</c:v>
                </c:pt>
                <c:pt idx="24">
                  <c:v>146.31955249095924</c:v>
                </c:pt>
                <c:pt idx="25">
                  <c:v>153.36640546762135</c:v>
                </c:pt>
                <c:pt idx="26">
                  <c:v>161.19359755242985</c:v>
                </c:pt>
                <c:pt idx="27">
                  <c:v>168.96564192623276</c:v>
                </c:pt>
                <c:pt idx="28">
                  <c:v>176.38329509573259</c:v>
                </c:pt>
                <c:pt idx="29">
                  <c:v>184.2503350642516</c:v>
                </c:pt>
                <c:pt idx="30">
                  <c:v>190.70957822618195</c:v>
                </c:pt>
                <c:pt idx="31">
                  <c:v>198.00682545539681</c:v>
                </c:pt>
                <c:pt idx="32">
                  <c:v>204.74355288800433</c:v>
                </c:pt>
                <c:pt idx="33">
                  <c:v>212.41487542886838</c:v>
                </c:pt>
                <c:pt idx="34">
                  <c:v>219.53478791178401</c:v>
                </c:pt>
                <c:pt idx="35">
                  <c:v>226.68768453608152</c:v>
                </c:pt>
                <c:pt idx="36">
                  <c:v>233.7259622607217</c:v>
                </c:pt>
                <c:pt idx="37">
                  <c:v>241.26552945327458</c:v>
                </c:pt>
                <c:pt idx="38">
                  <c:v>248.24635274937742</c:v>
                </c:pt>
                <c:pt idx="39">
                  <c:v>255.37218162523439</c:v>
                </c:pt>
                <c:pt idx="40">
                  <c:v>262.59449488978169</c:v>
                </c:pt>
                <c:pt idx="41">
                  <c:v>269.59669457095526</c:v>
                </c:pt>
                <c:pt idx="42">
                  <c:v>277.57834647607899</c:v>
                </c:pt>
                <c:pt idx="43">
                  <c:v>285.06894139954358</c:v>
                </c:pt>
                <c:pt idx="44">
                  <c:v>293.4275412087498</c:v>
                </c:pt>
                <c:pt idx="45">
                  <c:v>301.94827529702775</c:v>
                </c:pt>
                <c:pt idx="46">
                  <c:v>309.62282667553649</c:v>
                </c:pt>
                <c:pt idx="47">
                  <c:v>317.66083941316543</c:v>
                </c:pt>
                <c:pt idx="48">
                  <c:v>326.94474967630504</c:v>
                </c:pt>
                <c:pt idx="49">
                  <c:v>335.61847242763395</c:v>
                </c:pt>
                <c:pt idx="50">
                  <c:v>344.66724890467879</c:v>
                </c:pt>
                <c:pt idx="51">
                  <c:v>353.47347268902269</c:v>
                </c:pt>
                <c:pt idx="52">
                  <c:v>361.65185367543256</c:v>
                </c:pt>
                <c:pt idx="53">
                  <c:v>370.66974473522777</c:v>
                </c:pt>
                <c:pt idx="54">
                  <c:v>380.64519254460686</c:v>
                </c:pt>
                <c:pt idx="55">
                  <c:v>389.79542246020134</c:v>
                </c:pt>
                <c:pt idx="56">
                  <c:v>400.58518491058641</c:v>
                </c:pt>
                <c:pt idx="57">
                  <c:v>410.22144207453186</c:v>
                </c:pt>
                <c:pt idx="58">
                  <c:v>420.95032525884744</c:v>
                </c:pt>
                <c:pt idx="59">
                  <c:v>431.50425773990986</c:v>
                </c:pt>
                <c:pt idx="60">
                  <c:v>441.94896148141254</c:v>
                </c:pt>
                <c:pt idx="61">
                  <c:v>452.80573694859112</c:v>
                </c:pt>
                <c:pt idx="62">
                  <c:v>464.12394160207066</c:v>
                </c:pt>
                <c:pt idx="63">
                  <c:v>475.52108491288664</c:v>
                </c:pt>
                <c:pt idx="64">
                  <c:v>486.5201354248473</c:v>
                </c:pt>
                <c:pt idx="65">
                  <c:v>497.00322704780956</c:v>
                </c:pt>
                <c:pt idx="66">
                  <c:v>508.51973678434138</c:v>
                </c:pt>
                <c:pt idx="67">
                  <c:v>521.34685800982879</c:v>
                </c:pt>
                <c:pt idx="68">
                  <c:v>533.10990638691248</c:v>
                </c:pt>
                <c:pt idx="69">
                  <c:v>545.53784853961486</c:v>
                </c:pt>
                <c:pt idx="70">
                  <c:v>558.93917003228512</c:v>
                </c:pt>
                <c:pt idx="71">
                  <c:v>572.23693718441928</c:v>
                </c:pt>
                <c:pt idx="72">
                  <c:v>590.36605268272274</c:v>
                </c:pt>
                <c:pt idx="73">
                  <c:v>606.74896612386181</c:v>
                </c:pt>
                <c:pt idx="74">
                  <c:v>622.9763498129355</c:v>
                </c:pt>
                <c:pt idx="75">
                  <c:v>638.29214196620489</c:v>
                </c:pt>
                <c:pt idx="76">
                  <c:v>652.33027032435155</c:v>
                </c:pt>
                <c:pt idx="77">
                  <c:v>667.4144284359063</c:v>
                </c:pt>
                <c:pt idx="78">
                  <c:v>683.45070464406899</c:v>
                </c:pt>
                <c:pt idx="79">
                  <c:v>700.33694206237737</c:v>
                </c:pt>
                <c:pt idx="80">
                  <c:v>716.16132155905836</c:v>
                </c:pt>
                <c:pt idx="81">
                  <c:v>732.57029122922859</c:v>
                </c:pt>
                <c:pt idx="82">
                  <c:v>748.86370109131883</c:v>
                </c:pt>
                <c:pt idx="83">
                  <c:v>763.99270831855642</c:v>
                </c:pt>
                <c:pt idx="84">
                  <c:v>781.04980702221337</c:v>
                </c:pt>
                <c:pt idx="85">
                  <c:v>798.10583343309327</c:v>
                </c:pt>
                <c:pt idx="86">
                  <c:v>813.48857724193113</c:v>
                </c:pt>
                <c:pt idx="87">
                  <c:v>826.17932096002255</c:v>
                </c:pt>
                <c:pt idx="88">
                  <c:v>839.62395337720216</c:v>
                </c:pt>
                <c:pt idx="89">
                  <c:v>857.30571483232313</c:v>
                </c:pt>
                <c:pt idx="90">
                  <c:v>873.16309156492036</c:v>
                </c:pt>
                <c:pt idx="91">
                  <c:v>887.16561723980544</c:v>
                </c:pt>
                <c:pt idx="92">
                  <c:v>900.92450461690089</c:v>
                </c:pt>
                <c:pt idx="93">
                  <c:v>916.22263919476347</c:v>
                </c:pt>
                <c:pt idx="94">
                  <c:v>934.37437003006175</c:v>
                </c:pt>
                <c:pt idx="95">
                  <c:v>948.93727215161562</c:v>
                </c:pt>
                <c:pt idx="96">
                  <c:v>969.24698708446863</c:v>
                </c:pt>
                <c:pt idx="97">
                  <c:v>985.25376335425995</c:v>
                </c:pt>
                <c:pt idx="98">
                  <c:v>1000.759171969832</c:v>
                </c:pt>
                <c:pt idx="99">
                  <c:v>1013.3262511347623</c:v>
                </c:pt>
                <c:pt idx="100">
                  <c:v>1026.0863062608601</c:v>
                </c:pt>
                <c:pt idx="101">
                  <c:v>1038.9671514991369</c:v>
                </c:pt>
                <c:pt idx="102">
                  <c:v>1054.2803455298899</c:v>
                </c:pt>
                <c:pt idx="103">
                  <c:v>1070.2445996729043</c:v>
                </c:pt>
                <c:pt idx="104">
                  <c:v>1085.9086107770079</c:v>
                </c:pt>
                <c:pt idx="105">
                  <c:v>1098.3804756172119</c:v>
                </c:pt>
                <c:pt idx="106">
                  <c:v>1111.2008121100946</c:v>
                </c:pt>
                <c:pt idx="107">
                  <c:v>1124.098638647788</c:v>
                </c:pt>
                <c:pt idx="108">
                  <c:v>1136.5790442039174</c:v>
                </c:pt>
                <c:pt idx="109">
                  <c:v>1147.5709501702752</c:v>
                </c:pt>
                <c:pt idx="110">
                  <c:v>1157.005473361628</c:v>
                </c:pt>
                <c:pt idx="111">
                  <c:v>1169.0593610171511</c:v>
                </c:pt>
                <c:pt idx="112">
                  <c:v>1178.6931951978713</c:v>
                </c:pt>
                <c:pt idx="113">
                  <c:v>1188.8384796413009</c:v>
                </c:pt>
                <c:pt idx="114">
                  <c:v>1197.8228189434449</c:v>
                </c:pt>
                <c:pt idx="115">
                  <c:v>1206.6702190663846</c:v>
                </c:pt>
                <c:pt idx="116">
                  <c:v>1215.0238537046846</c:v>
                </c:pt>
                <c:pt idx="117">
                  <c:v>1223.717752454648</c:v>
                </c:pt>
                <c:pt idx="118">
                  <c:v>1233.5384094328861</c:v>
                </c:pt>
                <c:pt idx="119">
                  <c:v>1241.5126188147456</c:v>
                </c:pt>
                <c:pt idx="120">
                  <c:v>1249.058194417468</c:v>
                </c:pt>
                <c:pt idx="121">
                  <c:v>1255.9537986356263</c:v>
                </c:pt>
                <c:pt idx="122">
                  <c:v>1263.2442432058306</c:v>
                </c:pt>
                <c:pt idx="123">
                  <c:v>1269.9137830472202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E-4540-8D08-7E50D8107E83}"/>
            </c:ext>
          </c:extLst>
        </c:ser>
        <c:ser>
          <c:idx val="0"/>
          <c:order val="1"/>
          <c:tx>
            <c:v>At baseline Total N concentration (1900-1910)</c:v>
          </c:tx>
          <c:spPr>
            <a:ln w="28575">
              <a:noFill/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Estimates'!$L$5:$L$128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10.463615411824605</c:v>
                </c:pt>
                <c:pt idx="2">
                  <c:v>15.78342981299323</c:v>
                </c:pt>
                <c:pt idx="3">
                  <c:v>21.069661145065396</c:v>
                </c:pt>
                <c:pt idx="4">
                  <c:v>26.132719883212872</c:v>
                </c:pt>
                <c:pt idx="5">
                  <c:v>31.493977220713294</c:v>
                </c:pt>
                <c:pt idx="6">
                  <c:v>36.887150382745105</c:v>
                </c:pt>
                <c:pt idx="7">
                  <c:v>42.538270096773118</c:v>
                </c:pt>
                <c:pt idx="8">
                  <c:v>47.840221163315967</c:v>
                </c:pt>
                <c:pt idx="9">
                  <c:v>53.232441614167733</c:v>
                </c:pt>
                <c:pt idx="10">
                  <c:v>58.483422632578367</c:v>
                </c:pt>
                <c:pt idx="11">
                  <c:v>64.038080339627186</c:v>
                </c:pt>
                <c:pt idx="12">
                  <c:v>69.461978437215322</c:v>
                </c:pt>
                <c:pt idx="13">
                  <c:v>75.011634410568931</c:v>
                </c:pt>
                <c:pt idx="14">
                  <c:v>80.289291342020718</c:v>
                </c:pt>
                <c:pt idx="15">
                  <c:v>85.623872766479977</c:v>
                </c:pt>
                <c:pt idx="16">
                  <c:v>90.949165256933838</c:v>
                </c:pt>
                <c:pt idx="17">
                  <c:v>96.160846939167769</c:v>
                </c:pt>
                <c:pt idx="18">
                  <c:v>101.48804485198171</c:v>
                </c:pt>
                <c:pt idx="19">
                  <c:v>106.69543933390545</c:v>
                </c:pt>
                <c:pt idx="20">
                  <c:v>112.06979645013145</c:v>
                </c:pt>
                <c:pt idx="21">
                  <c:v>117.42438480937159</c:v>
                </c:pt>
                <c:pt idx="22">
                  <c:v>122.60867604517932</c:v>
                </c:pt>
                <c:pt idx="23">
                  <c:v>127.89419284386646</c:v>
                </c:pt>
                <c:pt idx="24">
                  <c:v>133.32452174191988</c:v>
                </c:pt>
                <c:pt idx="25">
                  <c:v>138.61718387445734</c:v>
                </c:pt>
                <c:pt idx="26">
                  <c:v>144.213999051223</c:v>
                </c:pt>
                <c:pt idx="27">
                  <c:v>149.78628191510259</c:v>
                </c:pt>
                <c:pt idx="28">
                  <c:v>155.18302774405956</c:v>
                </c:pt>
                <c:pt idx="29">
                  <c:v>160.65813406757493</c:v>
                </c:pt>
                <c:pt idx="30">
                  <c:v>165.52398159145383</c:v>
                </c:pt>
                <c:pt idx="31">
                  <c:v>170.79782767818546</c:v>
                </c:pt>
                <c:pt idx="32">
                  <c:v>176.09930238913827</c:v>
                </c:pt>
                <c:pt idx="33">
                  <c:v>181.57059786793349</c:v>
                </c:pt>
                <c:pt idx="34">
                  <c:v>186.75536545933124</c:v>
                </c:pt>
                <c:pt idx="35">
                  <c:v>192.30097241016966</c:v>
                </c:pt>
                <c:pt idx="36">
                  <c:v>197.66985143711042</c:v>
                </c:pt>
                <c:pt idx="37">
                  <c:v>203.18258985223741</c:v>
                </c:pt>
                <c:pt idx="38">
                  <c:v>208.41666024720232</c:v>
                </c:pt>
                <c:pt idx="39">
                  <c:v>213.760768783462</c:v>
                </c:pt>
                <c:pt idx="40">
                  <c:v>219.12607514347761</c:v>
                </c:pt>
                <c:pt idx="41">
                  <c:v>224.2863104219893</c:v>
                </c:pt>
                <c:pt idx="42">
                  <c:v>229.79333257003606</c:v>
                </c:pt>
                <c:pt idx="43">
                  <c:v>235.02716478720595</c:v>
                </c:pt>
                <c:pt idx="44">
                  <c:v>240.49250582112589</c:v>
                </c:pt>
                <c:pt idx="45">
                  <c:v>245.96856485582128</c:v>
                </c:pt>
                <c:pt idx="46">
                  <c:v>251.1111749775022</c:v>
                </c:pt>
                <c:pt idx="47">
                  <c:v>256.29832434685005</c:v>
                </c:pt>
                <c:pt idx="48">
                  <c:v>261.89347227905063</c:v>
                </c:pt>
                <c:pt idx="49">
                  <c:v>267.32403935489907</c:v>
                </c:pt>
                <c:pt idx="50">
                  <c:v>272.84249403710635</c:v>
                </c:pt>
                <c:pt idx="51">
                  <c:v>278.25162511140383</c:v>
                </c:pt>
                <c:pt idx="52">
                  <c:v>283.39782685594349</c:v>
                </c:pt>
                <c:pt idx="53">
                  <c:v>288.7697336544781</c:v>
                </c:pt>
                <c:pt idx="54">
                  <c:v>294.35005699351569</c:v>
                </c:pt>
                <c:pt idx="55">
                  <c:v>299.66676341140862</c:v>
                </c:pt>
                <c:pt idx="56">
                  <c:v>305.42622471067648</c:v>
                </c:pt>
                <c:pt idx="57">
                  <c:v>310.79565231882452</c:v>
                </c:pt>
                <c:pt idx="58">
                  <c:v>316.36225235178449</c:v>
                </c:pt>
                <c:pt idx="59">
                  <c:v>321.7935171112992</c:v>
                </c:pt>
                <c:pt idx="60">
                  <c:v>327.16321896617143</c:v>
                </c:pt>
                <c:pt idx="61">
                  <c:v>332.61030227673649</c:v>
                </c:pt>
                <c:pt idx="62">
                  <c:v>338.10782504481159</c:v>
                </c:pt>
                <c:pt idx="63">
                  <c:v>343.53742238424337</c:v>
                </c:pt>
                <c:pt idx="64">
                  <c:v>348.80646472147487</c:v>
                </c:pt>
                <c:pt idx="65">
                  <c:v>353.90811782813978</c:v>
                </c:pt>
                <c:pt idx="66">
                  <c:v>359.1278396344959</c:v>
                </c:pt>
                <c:pt idx="67">
                  <c:v>364.55627416781715</c:v>
                </c:pt>
                <c:pt idx="68">
                  <c:v>369.7401135327824</c:v>
                </c:pt>
                <c:pt idx="69">
                  <c:v>375.00249715955101</c:v>
                </c:pt>
                <c:pt idx="70">
                  <c:v>380.31866605386455</c:v>
                </c:pt>
                <c:pt idx="71">
                  <c:v>385.55685014969208</c:v>
                </c:pt>
                <c:pt idx="72">
                  <c:v>391.41740976135929</c:v>
                </c:pt>
                <c:pt idx="73">
                  <c:v>396.9484454791284</c:v>
                </c:pt>
                <c:pt idx="74">
                  <c:v>402.4632567606954</c:v>
                </c:pt>
                <c:pt idx="75">
                  <c:v>407.9115248171089</c:v>
                </c:pt>
                <c:pt idx="76">
                  <c:v>413.12990829945107</c:v>
                </c:pt>
                <c:pt idx="77">
                  <c:v>418.42215190954767</c:v>
                </c:pt>
                <c:pt idx="78">
                  <c:v>423.81104006524311</c:v>
                </c:pt>
                <c:pt idx="79">
                  <c:v>429.30577648660056</c:v>
                </c:pt>
                <c:pt idx="80">
                  <c:v>434.69988629992423</c:v>
                </c:pt>
                <c:pt idx="81">
                  <c:v>440.19441429377133</c:v>
                </c:pt>
                <c:pt idx="82">
                  <c:v>445.69642373825388</c:v>
                </c:pt>
                <c:pt idx="83">
                  <c:v>451.07758910619657</c:v>
                </c:pt>
                <c:pt idx="84">
                  <c:v>456.65707873519267</c:v>
                </c:pt>
                <c:pt idx="85">
                  <c:v>462.25808027723298</c:v>
                </c:pt>
                <c:pt idx="86">
                  <c:v>467.71080210044704</c:v>
                </c:pt>
                <c:pt idx="87">
                  <c:v>472.79906099710331</c:v>
                </c:pt>
                <c:pt idx="88">
                  <c:v>477.97591255553664</c:v>
                </c:pt>
                <c:pt idx="89">
                  <c:v>483.66798594974051</c:v>
                </c:pt>
                <c:pt idx="90">
                  <c:v>489.1427462397092</c:v>
                </c:pt>
                <c:pt idx="91">
                  <c:v>494.35134459893283</c:v>
                </c:pt>
                <c:pt idx="92">
                  <c:v>499.51174135391574</c:v>
                </c:pt>
                <c:pt idx="93">
                  <c:v>504.85548849881218</c:v>
                </c:pt>
                <c:pt idx="94">
                  <c:v>510.54843948253341</c:v>
                </c:pt>
                <c:pt idx="95">
                  <c:v>515.77146321944861</c:v>
                </c:pt>
                <c:pt idx="96">
                  <c:v>521.78978051672948</c:v>
                </c:pt>
                <c:pt idx="97">
                  <c:v>527.22658506007247</c:v>
                </c:pt>
                <c:pt idx="98">
                  <c:v>532.59876610533126</c:v>
                </c:pt>
                <c:pt idx="99">
                  <c:v>537.73742058002165</c:v>
                </c:pt>
                <c:pt idx="100">
                  <c:v>542.92007519913852</c:v>
                </c:pt>
                <c:pt idx="101">
                  <c:v>548.18862389226649</c:v>
                </c:pt>
                <c:pt idx="102">
                  <c:v>553.57841157721725</c:v>
                </c:pt>
                <c:pt idx="103">
                  <c:v>559.10102243561971</c:v>
                </c:pt>
                <c:pt idx="104">
                  <c:v>564.70869365799194</c:v>
                </c:pt>
                <c:pt idx="105">
                  <c:v>569.89140312645361</c:v>
                </c:pt>
                <c:pt idx="106">
                  <c:v>575.24075587439211</c:v>
                </c:pt>
                <c:pt idx="107">
                  <c:v>580.7070145159114</c:v>
                </c:pt>
                <c:pt idx="108">
                  <c:v>586.19225103074348</c:v>
                </c:pt>
                <c:pt idx="109">
                  <c:v>591.59387520430948</c:v>
                </c:pt>
                <c:pt idx="110">
                  <c:v>596.67094483461949</c:v>
                </c:pt>
                <c:pt idx="111">
                  <c:v>602.42709323345935</c:v>
                </c:pt>
                <c:pt idx="112">
                  <c:v>607.7003589702432</c:v>
                </c:pt>
                <c:pt idx="113">
                  <c:v>613.20651502519524</c:v>
                </c:pt>
                <c:pt idx="114">
                  <c:v>618.4836311859865</c:v>
                </c:pt>
                <c:pt idx="115">
                  <c:v>623.85468233474171</c:v>
                </c:pt>
                <c:pt idx="116">
                  <c:v>629.22180627040666</c:v>
                </c:pt>
                <c:pt idx="117">
                  <c:v>634.79789524002297</c:v>
                </c:pt>
                <c:pt idx="118">
                  <c:v>640.87440769217346</c:v>
                </c:pt>
                <c:pt idx="119">
                  <c:v>646.34576732276241</c:v>
                </c:pt>
                <c:pt idx="120">
                  <c:v>651.79337718703789</c:v>
                </c:pt>
                <c:pt idx="121">
                  <c:v>656.95373006254488</c:v>
                </c:pt>
                <c:pt idx="122">
                  <c:v>662.38667891634339</c:v>
                </c:pt>
                <c:pt idx="123">
                  <c:v>667.6100313105328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2E-4540-8D08-7E50D8107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04720"/>
        <c:axId val="245205112"/>
      </c:scatterChart>
      <c:valAx>
        <c:axId val="245204720"/>
        <c:scaling>
          <c:orientation val="minMax"/>
          <c:max val="2030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205112"/>
        <c:crosses val="autoZero"/>
        <c:crossBetween val="midCat"/>
        <c:minorUnit val="10"/>
      </c:valAx>
      <c:valAx>
        <c:axId val="2452051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Cumulative total N deposition from 1900-2023 </a:t>
                </a:r>
              </a:p>
              <a:p>
                <a:pPr>
                  <a:defRPr sz="2400" b="0" baseline="0"/>
                </a:pPr>
                <a:r>
                  <a:rPr lang="en-US" sz="2400" b="0" baseline="0"/>
                  <a:t>(kg N/ha)</a:t>
                </a:r>
              </a:p>
            </c:rich>
          </c:tx>
          <c:layout>
            <c:manualLayout>
              <c:xMode val="edge"/>
              <c:yMode val="edge"/>
              <c:x val="2.8966250142645207E-2"/>
              <c:y val="0.11127506409082584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204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614116170261326"/>
          <c:y val="0.10947559970701337"/>
          <c:w val="0.45689061965080452"/>
          <c:h val="0.17306239699688702"/>
        </c:manualLayout>
      </c:layout>
      <c:overlay val="0"/>
      <c:txPr>
        <a:bodyPr/>
        <a:lstStyle/>
        <a:p>
          <a:pPr>
            <a:defRPr sz="24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593359828298"/>
          <c:y val="0.12958499823716066"/>
          <c:w val="0.83575501963902521"/>
          <c:h val="0.70146976730520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'NOx &amp; Precip NO3 Concentations'!$D$5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dash"/>
              </a:ln>
            </c:spPr>
            <c:trendlineType val="poly"/>
            <c:order val="6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Concentations'!$F$6:$F$129</c:f>
              <c:numCache>
                <c:formatCode>0.00</c:formatCode>
                <c:ptCount val="124"/>
                <c:pt idx="0">
                  <c:v>2.3822198125729792</c:v>
                </c:pt>
                <c:pt idx="1">
                  <c:v>2.47384398116573</c:v>
                </c:pt>
                <c:pt idx="2">
                  <c:v>2.5425621076102929</c:v>
                </c:pt>
                <c:pt idx="3">
                  <c:v>2.7716215767767762</c:v>
                </c:pt>
                <c:pt idx="4">
                  <c:v>2.9548689616468846</c:v>
                </c:pt>
                <c:pt idx="5">
                  <c:v>2.9663219827209786</c:v>
                </c:pt>
                <c:pt idx="6">
                  <c:v>3.183928430813368</c:v>
                </c:pt>
                <c:pt idx="7">
                  <c:v>3.4358939421280392</c:v>
                </c:pt>
                <c:pt idx="8">
                  <c:v>3.5046120685726021</c:v>
                </c:pt>
                <c:pt idx="9">
                  <c:v>3.4358939421280392</c:v>
                </c:pt>
                <c:pt idx="10">
                  <c:v>3.7565775798872738</c:v>
                </c:pt>
                <c:pt idx="11">
                  <c:v>3.7565775798872738</c:v>
                </c:pt>
                <c:pt idx="12">
                  <c:v>3.8023896641836488</c:v>
                </c:pt>
                <c:pt idx="13">
                  <c:v>4.1230733019428829</c:v>
                </c:pt>
                <c:pt idx="14">
                  <c:v>4.3292267289611797</c:v>
                </c:pt>
                <c:pt idx="15">
                  <c:v>4.4666629818503045</c:v>
                </c:pt>
                <c:pt idx="16">
                  <c:v>4.4666629818503045</c:v>
                </c:pt>
                <c:pt idx="17">
                  <c:v>4.7529870802295617</c:v>
                </c:pt>
                <c:pt idx="18">
                  <c:v>4.9362349412573652</c:v>
                </c:pt>
                <c:pt idx="19">
                  <c:v>4.8675168148128023</c:v>
                </c:pt>
                <c:pt idx="20">
                  <c:v>4.6957224510167883</c:v>
                </c:pt>
                <c:pt idx="21">
                  <c:v>5.6234138249145129</c:v>
                </c:pt>
                <c:pt idx="22">
                  <c:v>6.0929862604792699</c:v>
                </c:pt>
                <c:pt idx="23">
                  <c:v>6.5625582198863315</c:v>
                </c:pt>
                <c:pt idx="24">
                  <c:v>6.9863180949970172</c:v>
                </c:pt>
                <c:pt idx="25">
                  <c:v>6.7801646679787213</c:v>
                </c:pt>
                <c:pt idx="26">
                  <c:v>6.9863180949970172</c:v>
                </c:pt>
                <c:pt idx="27">
                  <c:v>6.9863180949970172</c:v>
                </c:pt>
                <c:pt idx="28">
                  <c:v>7.0664892425156731</c:v>
                </c:pt>
                <c:pt idx="29">
                  <c:v>7.5818732862191105</c:v>
                </c:pt>
                <c:pt idx="30">
                  <c:v>7.8109327553855943</c:v>
                </c:pt>
                <c:pt idx="31">
                  <c:v>7.4100789224230956</c:v>
                </c:pt>
                <c:pt idx="32">
                  <c:v>6.0815332394051769</c:v>
                </c:pt>
                <c:pt idx="33">
                  <c:v>7.2268310613952904</c:v>
                </c:pt>
                <c:pt idx="34">
                  <c:v>7.4902495937840552</c:v>
                </c:pt>
                <c:pt idx="35">
                  <c:v>5.967003028664239</c:v>
                </c:pt>
                <c:pt idx="36">
                  <c:v>6.4251229193125985</c:v>
                </c:pt>
                <c:pt idx="37">
                  <c:v>6.8030707101269092</c:v>
                </c:pt>
                <c:pt idx="38">
                  <c:v>6.9176009208678471</c:v>
                </c:pt>
                <c:pt idx="39">
                  <c:v>6.7114465415341584</c:v>
                </c:pt>
                <c:pt idx="40">
                  <c:v>6.8145237312010032</c:v>
                </c:pt>
                <c:pt idx="41">
                  <c:v>7.3528138170526267</c:v>
                </c:pt>
                <c:pt idx="42">
                  <c:v>7.6505914126636725</c:v>
                </c:pt>
                <c:pt idx="43">
                  <c:v>8.0514457217838675</c:v>
                </c:pt>
                <c:pt idx="44">
                  <c:v>8.5668292893296059</c:v>
                </c:pt>
                <c:pt idx="45">
                  <c:v>8.8187957529596712</c:v>
                </c:pt>
                <c:pt idx="46">
                  <c:v>9.0478552221261541</c:v>
                </c:pt>
                <c:pt idx="47">
                  <c:v>9.5861448318200821</c:v>
                </c:pt>
                <c:pt idx="48">
                  <c:v>9.5746932392190764</c:v>
                </c:pt>
                <c:pt idx="49">
                  <c:v>9.3685383837276923</c:v>
                </c:pt>
                <c:pt idx="50">
                  <c:v>9.5746932392190764</c:v>
                </c:pt>
                <c:pt idx="51">
                  <c:v>9.757937767143007</c:v>
                </c:pt>
                <c:pt idx="52">
                  <c:v>10.216058610106762</c:v>
                </c:pt>
                <c:pt idx="53">
                  <c:v>10.422211084809662</c:v>
                </c:pt>
                <c:pt idx="54">
                  <c:v>10.891788281951387</c:v>
                </c:pt>
                <c:pt idx="55">
                  <c:v>11.086484402476319</c:v>
                </c:pt>
                <c:pt idx="56">
                  <c:v>11.201019374794223</c:v>
                </c:pt>
                <c:pt idx="57">
                  <c:v>11.693494995560989</c:v>
                </c:pt>
                <c:pt idx="58">
                  <c:v>12.33486036644867</c:v>
                </c:pt>
                <c:pt idx="59">
                  <c:v>13.033493223495304</c:v>
                </c:pt>
                <c:pt idx="60">
                  <c:v>13.331272723737136</c:v>
                </c:pt>
                <c:pt idx="61">
                  <c:v>13.491614066459059</c:v>
                </c:pt>
                <c:pt idx="62">
                  <c:v>13.949730147845846</c:v>
                </c:pt>
                <c:pt idx="63">
                  <c:v>14.694174136873462</c:v>
                </c:pt>
                <c:pt idx="64">
                  <c:v>15.461526072680053</c:v>
                </c:pt>
                <c:pt idx="65">
                  <c:v>16.217421654308676</c:v>
                </c:pt>
                <c:pt idx="66">
                  <c:v>17.168018118039193</c:v>
                </c:pt>
                <c:pt idx="67">
                  <c:v>17.500157157661</c:v>
                </c:pt>
                <c:pt idx="68">
                  <c:v>18.1873288989527</c:v>
                </c:pt>
                <c:pt idx="69">
                  <c:v>18.645449741916458</c:v>
                </c:pt>
                <c:pt idx="70">
                  <c:v>20.019812270807716</c:v>
                </c:pt>
                <c:pt idx="71">
                  <c:v>20.890238063177275</c:v>
                </c:pt>
                <c:pt idx="72">
                  <c:v>21.966816330249735</c:v>
                </c:pt>
                <c:pt idx="73">
                  <c:v>22.986131872740209</c:v>
                </c:pt>
                <c:pt idx="74">
                  <c:v>22.917417555557222</c:v>
                </c:pt>
                <c:pt idx="75">
                  <c:v>22.092802895168642</c:v>
                </c:pt>
                <c:pt idx="76">
                  <c:v>22.84869847679726</c:v>
                </c:pt>
                <c:pt idx="77">
                  <c:v>23.936728336470729</c:v>
                </c:pt>
                <c:pt idx="78">
                  <c:v>24.371941232655512</c:v>
                </c:pt>
                <c:pt idx="79">
                  <c:v>24.429208718814458</c:v>
                </c:pt>
                <c:pt idx="80">
                  <c:v>23.868014019287738</c:v>
                </c:pt>
                <c:pt idx="81">
                  <c:v>23.53587497966593</c:v>
                </c:pt>
                <c:pt idx="82">
                  <c:v>23.215192294222089</c:v>
                </c:pt>
                <c:pt idx="83">
                  <c:v>22.665449187296367</c:v>
                </c:pt>
                <c:pt idx="84">
                  <c:v>23.558782926444902</c:v>
                </c:pt>
                <c:pt idx="85">
                  <c:v>23.27245501880407</c:v>
                </c:pt>
                <c:pt idx="86">
                  <c:v>22.161517212351633</c:v>
                </c:pt>
                <c:pt idx="87">
                  <c:v>21.852290881085761</c:v>
                </c:pt>
                <c:pt idx="88">
                  <c:v>22.172973566529606</c:v>
                </c:pt>
                <c:pt idx="89">
                  <c:v>23.192284347443113</c:v>
                </c:pt>
                <c:pt idx="90">
                  <c:v>22.768527805436303</c:v>
                </c:pt>
                <c:pt idx="91">
                  <c:v>22.928869148158224</c:v>
                </c:pt>
                <c:pt idx="92">
                  <c:v>23.180832754842111</c:v>
                </c:pt>
                <c:pt idx="93">
                  <c:v>23.570234519045908</c:v>
                </c:pt>
                <c:pt idx="94">
                  <c:v>23.971087875850706</c:v>
                </c:pt>
                <c:pt idx="95">
                  <c:v>23.948184690648702</c:v>
                </c:pt>
                <c:pt idx="96">
                  <c:v>23.512967032886952</c:v>
                </c:pt>
                <c:pt idx="97">
                  <c:v>23.593137704247916</c:v>
                </c:pt>
                <c:pt idx="98">
                  <c:v>23.558782926444902</c:v>
                </c:pt>
                <c:pt idx="99">
                  <c:v>20.724408350820152</c:v>
                </c:pt>
                <c:pt idx="100">
                  <c:v>20.500959971808225</c:v>
                </c:pt>
                <c:pt idx="101">
                  <c:v>19.548485688451358</c:v>
                </c:pt>
                <c:pt idx="102">
                  <c:v>22.909935918452526</c:v>
                </c:pt>
                <c:pt idx="103">
                  <c:v>22.326401242288465</c:v>
                </c:pt>
                <c:pt idx="104">
                  <c:v>20.735779170000804</c:v>
                </c:pt>
                <c:pt idx="105">
                  <c:v>19.835962631398573</c:v>
                </c:pt>
                <c:pt idx="106">
                  <c:v>18.391565072180693</c:v>
                </c:pt>
                <c:pt idx="107">
                  <c:v>17.23275245516891</c:v>
                </c:pt>
                <c:pt idx="108">
                  <c:v>16.247816940538758</c:v>
                </c:pt>
                <c:pt idx="109">
                  <c:v>14.149098380444418</c:v>
                </c:pt>
                <c:pt idx="110">
                  <c:v>13.916460077891911</c:v>
                </c:pt>
                <c:pt idx="111">
                  <c:v>13.275395744096759</c:v>
                </c:pt>
                <c:pt idx="112">
                  <c:v>12.464880950205973</c:v>
                </c:pt>
                <c:pt idx="113">
                  <c:v>11.690296225506742</c:v>
                </c:pt>
                <c:pt idx="114">
                  <c:v>11.031286955181693</c:v>
                </c:pt>
                <c:pt idx="115">
                  <c:v>10.082466556088393</c:v>
                </c:pt>
                <c:pt idx="116">
                  <c:v>9.1049969249000533</c:v>
                </c:pt>
                <c:pt idx="117">
                  <c:v>8.6224149998067556</c:v>
                </c:pt>
                <c:pt idx="118">
                  <c:v>8.2637926324209197</c:v>
                </c:pt>
                <c:pt idx="119">
                  <c:v>7.8033394615324001</c:v>
                </c:pt>
                <c:pt idx="120">
                  <c:v>7.0902391883755724</c:v>
                </c:pt>
                <c:pt idx="121">
                  <c:v>7.1024329550182506</c:v>
                </c:pt>
                <c:pt idx="122">
                  <c:v>6.6580779955926239</c:v>
                </c:pt>
                <c:pt idx="123">
                  <c:v>6.2742399356904732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E5-BB42-9B55-CC428C970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27040"/>
        <c:axId val="59364096"/>
      </c:scatterChart>
      <c:valAx>
        <c:axId val="5832704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59364096"/>
        <c:crosses val="autoZero"/>
        <c:crossBetween val="midCat"/>
      </c:valAx>
      <c:valAx>
        <c:axId val="593640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1" baseline="0"/>
                  <a:t> NO</a:t>
                </a:r>
                <a:r>
                  <a:rPr lang="en-US" sz="2400" b="1" baseline="-25000"/>
                  <a:t>x</a:t>
                </a:r>
                <a:r>
                  <a:rPr lang="en-US" sz="2400" b="1" baseline="0"/>
                  <a:t> Emissions (millions of  metric tons)</a:t>
                </a:r>
              </a:p>
            </c:rich>
          </c:tx>
          <c:layout>
            <c:manualLayout>
              <c:xMode val="edge"/>
              <c:yMode val="edge"/>
              <c:x val="2.5077123602720332E-2"/>
              <c:y val="0.11560715125161594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583270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91607975633917"/>
          <c:y val="0.14152606201633183"/>
          <c:w val="0.70628621492024424"/>
          <c:h val="0.69014610393873943"/>
        </c:manualLayout>
      </c:layout>
      <c:scatterChart>
        <c:scatterStyle val="lineMarker"/>
        <c:varyColors val="0"/>
        <c:ser>
          <c:idx val="1"/>
          <c:order val="0"/>
          <c:tx>
            <c:v>Precipitation (Elev. 920 m)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50800">
                <a:noFill/>
              </a:ln>
              <a:effectLst/>
            </c:spPr>
          </c:marker>
          <c:dPt>
            <c:idx val="65"/>
            <c:marker>
              <c:symbol val="diamond"/>
              <c:size val="8"/>
              <c:spPr>
                <a:solidFill>
                  <a:schemeClr val="tx1"/>
                </a:solidFill>
                <a:ln w="508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AE5-8544-807B-527EC1483FA8}"/>
              </c:ext>
            </c:extLst>
          </c:dPt>
          <c:xVal>
            <c:numRef>
              <c:f>'Precipitation Data '!$A$11:$A$134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'Precipitation Data '!$G$11:$G$134</c:f>
              <c:numCache>
                <c:formatCode>0.00</c:formatCode>
                <c:ptCount val="124"/>
                <c:pt idx="0">
                  <c:v>1212.1162400000001</c:v>
                </c:pt>
                <c:pt idx="1">
                  <c:v>1380.8184799999999</c:v>
                </c:pt>
                <c:pt idx="2">
                  <c:v>1376.6931999999999</c:v>
                </c:pt>
                <c:pt idx="3">
                  <c:v>1346.0792799999999</c:v>
                </c:pt>
                <c:pt idx="4">
                  <c:v>1142.6378399999999</c:v>
                </c:pt>
                <c:pt idx="5">
                  <c:v>1414.47208</c:v>
                </c:pt>
                <c:pt idx="6">
                  <c:v>1443.5661600000001</c:v>
                </c:pt>
                <c:pt idx="7">
                  <c:v>1678.70712</c:v>
                </c:pt>
                <c:pt idx="8">
                  <c:v>1360.4092000000001</c:v>
                </c:pt>
                <c:pt idx="9">
                  <c:v>1442.69768</c:v>
                </c:pt>
                <c:pt idx="10">
                  <c:v>1313.94552</c:v>
                </c:pt>
                <c:pt idx="11">
                  <c:v>1590.77352</c:v>
                </c:pt>
                <c:pt idx="12">
                  <c:v>1471.57464</c:v>
                </c:pt>
                <c:pt idx="13">
                  <c:v>1586.2139999999999</c:v>
                </c:pt>
                <c:pt idx="14">
                  <c:v>1338.26296</c:v>
                </c:pt>
                <c:pt idx="15">
                  <c:v>1390.15464</c:v>
                </c:pt>
                <c:pt idx="16">
                  <c:v>1381.68696</c:v>
                </c:pt>
                <c:pt idx="17">
                  <c:v>1278.1207199999999</c:v>
                </c:pt>
                <c:pt idx="18">
                  <c:v>1383.42392</c:v>
                </c:pt>
                <c:pt idx="19">
                  <c:v>1274.2125599999999</c:v>
                </c:pt>
                <c:pt idx="20">
                  <c:v>1426.4136800000001</c:v>
                </c:pt>
                <c:pt idx="21">
                  <c:v>1408.3927200000001</c:v>
                </c:pt>
                <c:pt idx="22">
                  <c:v>1253.1519199999998</c:v>
                </c:pt>
                <c:pt idx="23">
                  <c:v>1345.4279200000001</c:v>
                </c:pt>
                <c:pt idx="24">
                  <c:v>1477.43688</c:v>
                </c:pt>
                <c:pt idx="25">
                  <c:v>1351.9415200000001</c:v>
                </c:pt>
                <c:pt idx="26">
                  <c:v>1629.2037599999999</c:v>
                </c:pt>
                <c:pt idx="27">
                  <c:v>1606.8404</c:v>
                </c:pt>
                <c:pt idx="28">
                  <c:v>1446.82296</c:v>
                </c:pt>
                <c:pt idx="29">
                  <c:v>1518.2554399999999</c:v>
                </c:pt>
                <c:pt idx="30">
                  <c:v>962.86248000000001</c:v>
                </c:pt>
                <c:pt idx="31">
                  <c:v>1334.7890400000001</c:v>
                </c:pt>
                <c:pt idx="32">
                  <c:v>1359.97496</c:v>
                </c:pt>
                <c:pt idx="33">
                  <c:v>1514.78152</c:v>
                </c:pt>
                <c:pt idx="34">
                  <c:v>1253.5861599999998</c:v>
                </c:pt>
                <c:pt idx="35">
                  <c:v>1582.52296</c:v>
                </c:pt>
                <c:pt idx="36">
                  <c:v>1421.4199199999998</c:v>
                </c:pt>
                <c:pt idx="37">
                  <c:v>1552.5604000000001</c:v>
                </c:pt>
                <c:pt idx="38">
                  <c:v>1298.53</c:v>
                </c:pt>
                <c:pt idx="39">
                  <c:v>1398.83944</c:v>
                </c:pt>
                <c:pt idx="40">
                  <c:v>1418.1631199999999</c:v>
                </c:pt>
                <c:pt idx="41">
                  <c:v>1231.2228</c:v>
                </c:pt>
                <c:pt idx="42">
                  <c:v>1547.34952</c:v>
                </c:pt>
                <c:pt idx="43">
                  <c:v>1298.31288</c:v>
                </c:pt>
                <c:pt idx="44">
                  <c:v>1509.3535200000001</c:v>
                </c:pt>
                <c:pt idx="45">
                  <c:v>1519.12392</c:v>
                </c:pt>
                <c:pt idx="46">
                  <c:v>1215.1559199999999</c:v>
                </c:pt>
                <c:pt idx="47">
                  <c:v>1255.7573600000001</c:v>
                </c:pt>
                <c:pt idx="48">
                  <c:v>1627.6839199999999</c:v>
                </c:pt>
                <c:pt idx="49">
                  <c:v>1477.654</c:v>
                </c:pt>
                <c:pt idx="50">
                  <c:v>1557.7712799999999</c:v>
                </c:pt>
                <c:pt idx="51">
                  <c:v>1458.1132</c:v>
                </c:pt>
                <c:pt idx="52">
                  <c:v>1326.9727200000002</c:v>
                </c:pt>
                <c:pt idx="53">
                  <c:v>1283.11448</c:v>
                </c:pt>
                <c:pt idx="54">
                  <c:v>1538.0133599999999</c:v>
                </c:pt>
                <c:pt idx="55">
                  <c:v>1359.97496</c:v>
                </c:pt>
                <c:pt idx="56">
                  <c:v>1693.0370399999999</c:v>
                </c:pt>
                <c:pt idx="57">
                  <c:v>1357.1524000000002</c:v>
                </c:pt>
                <c:pt idx="58">
                  <c:v>1436.8354399999998</c:v>
                </c:pt>
                <c:pt idx="59">
                  <c:v>1331.74936</c:v>
                </c:pt>
                <c:pt idx="60">
                  <c:v>1374.5219999999999</c:v>
                </c:pt>
                <c:pt idx="61">
                  <c:v>1485.2532000000001</c:v>
                </c:pt>
                <c:pt idx="62">
                  <c:v>1442.2634399999999</c:v>
                </c:pt>
                <c:pt idx="63">
                  <c:v>1384.07528</c:v>
                </c:pt>
                <c:pt idx="64">
                  <c:v>1346.0792799999999</c:v>
                </c:pt>
                <c:pt idx="65">
                  <c:v>1199.5232799999999</c:v>
                </c:pt>
                <c:pt idx="66">
                  <c:v>1320.0248799999999</c:v>
                </c:pt>
                <c:pt idx="67">
                  <c:v>1483.0820000000001</c:v>
                </c:pt>
                <c:pt idx="68">
                  <c:v>1298.96424</c:v>
                </c:pt>
                <c:pt idx="69">
                  <c:v>1343.6909599999999</c:v>
                </c:pt>
                <c:pt idx="70">
                  <c:v>1414.6892</c:v>
                </c:pt>
                <c:pt idx="71">
                  <c:v>1406.8728800000001</c:v>
                </c:pt>
                <c:pt idx="72">
                  <c:v>1732.98712</c:v>
                </c:pt>
                <c:pt idx="73">
                  <c:v>1491.5496800000001</c:v>
                </c:pt>
                <c:pt idx="74">
                  <c:v>1485.0360800000001</c:v>
                </c:pt>
                <c:pt idx="75">
                  <c:v>1487.6415199999999</c:v>
                </c:pt>
                <c:pt idx="76">
                  <c:v>1319.8077599999999</c:v>
                </c:pt>
                <c:pt idx="77">
                  <c:v>1330.2295199999999</c:v>
                </c:pt>
                <c:pt idx="78">
                  <c:v>1554.08024</c:v>
                </c:pt>
                <c:pt idx="79">
                  <c:v>1574.05528</c:v>
                </c:pt>
                <c:pt idx="80">
                  <c:v>1485.0360800000001</c:v>
                </c:pt>
                <c:pt idx="81">
                  <c:v>1499.80024</c:v>
                </c:pt>
                <c:pt idx="82">
                  <c:v>1491.11544</c:v>
                </c:pt>
                <c:pt idx="83">
                  <c:v>1345.8621599999999</c:v>
                </c:pt>
                <c:pt idx="84">
                  <c:v>1503.92552</c:v>
                </c:pt>
                <c:pt idx="85">
                  <c:v>1623.3415199999999</c:v>
                </c:pt>
                <c:pt idx="86">
                  <c:v>1440.7436</c:v>
                </c:pt>
                <c:pt idx="87">
                  <c:v>1235.3480800000002</c:v>
                </c:pt>
                <c:pt idx="88">
                  <c:v>1247.7239199999999</c:v>
                </c:pt>
                <c:pt idx="89">
                  <c:v>1612.48552</c:v>
                </c:pt>
                <c:pt idx="90">
                  <c:v>1469.40344</c:v>
                </c:pt>
                <c:pt idx="91">
                  <c:v>1286.15416</c:v>
                </c:pt>
                <c:pt idx="92">
                  <c:v>1324.5844000000002</c:v>
                </c:pt>
                <c:pt idx="93">
                  <c:v>1382.9896799999999</c:v>
                </c:pt>
                <c:pt idx="94">
                  <c:v>1627.6839199999999</c:v>
                </c:pt>
                <c:pt idx="95">
                  <c:v>1358.02088</c:v>
                </c:pt>
                <c:pt idx="96">
                  <c:v>1934.9087200000001</c:v>
                </c:pt>
                <c:pt idx="97">
                  <c:v>1414.9063200000001</c:v>
                </c:pt>
                <c:pt idx="98">
                  <c:v>1427.7164</c:v>
                </c:pt>
                <c:pt idx="99">
                  <c:v>1263.3565600000002</c:v>
                </c:pt>
                <c:pt idx="100">
                  <c:v>1349.11896</c:v>
                </c:pt>
                <c:pt idx="101">
                  <c:v>1309.60312</c:v>
                </c:pt>
                <c:pt idx="102">
                  <c:v>1518.2554399999999</c:v>
                </c:pt>
                <c:pt idx="103">
                  <c:v>1739.93496</c:v>
                </c:pt>
                <c:pt idx="104">
                  <c:v>1625.94696</c:v>
                </c:pt>
                <c:pt idx="105">
                  <c:v>1331.31512</c:v>
                </c:pt>
                <c:pt idx="106">
                  <c:v>1366.05432</c:v>
                </c:pt>
                <c:pt idx="107">
                  <c:v>1475.91704</c:v>
                </c:pt>
                <c:pt idx="108">
                  <c:v>1518.9068</c:v>
                </c:pt>
                <c:pt idx="109">
                  <c:v>1372.3507999999999</c:v>
                </c:pt>
                <c:pt idx="110">
                  <c:v>1252.9348</c:v>
                </c:pt>
                <c:pt idx="111">
                  <c:v>1778.1480800000002</c:v>
                </c:pt>
                <c:pt idx="112">
                  <c:v>1405.1359199999999</c:v>
                </c:pt>
                <c:pt idx="113">
                  <c:v>1498.7146399999999</c:v>
                </c:pt>
                <c:pt idx="114">
                  <c:v>1406.6557599999999</c:v>
                </c:pt>
                <c:pt idx="115">
                  <c:v>1494.5893599999999</c:v>
                </c:pt>
                <c:pt idx="116">
                  <c:v>1495.24072</c:v>
                </c:pt>
                <c:pt idx="117">
                  <c:v>1706.2813599999999</c:v>
                </c:pt>
                <c:pt idx="118">
                  <c:v>2171.56952</c:v>
                </c:pt>
                <c:pt idx="119">
                  <c:v>1610.53144</c:v>
                </c:pt>
                <c:pt idx="120">
                  <c:v>1611.3999199999998</c:v>
                </c:pt>
                <c:pt idx="121">
                  <c:v>1309.82024</c:v>
                </c:pt>
                <c:pt idx="122">
                  <c:v>1479.8252</c:v>
                </c:pt>
                <c:pt idx="123">
                  <c:v>1288.7595999999999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E5-8544-807B-527EC1483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  <c:max val="2030"/>
          <c:min val="18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0" baseline="0"/>
                  <a:t>WS 4 Precipitation  (mm/yr)</a:t>
                </a:r>
              </a:p>
            </c:rich>
          </c:tx>
          <c:layout>
            <c:manualLayout>
              <c:xMode val="edge"/>
              <c:yMode val="edge"/>
              <c:x val="6.453179297138463E-2"/>
              <c:y val="0.17615144360333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emf"/><Relationship Id="rId6" Type="http://schemas.openxmlformats.org/officeDocument/2006/relationships/customXml" Target="../ink/ink4.xml"/><Relationship Id="rId5" Type="http://schemas.openxmlformats.org/officeDocument/2006/relationships/customXml" Target="../ink/ink3.xml"/><Relationship Id="rId4" Type="http://schemas.openxmlformats.org/officeDocument/2006/relationships/customXml" Target="../ink/ink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14.xml.rels><?xml version="1.0" encoding="UTF-8" standalone="yes"?>
<Relationships xmlns="http://schemas.openxmlformats.org/package/2006/relationships"><Relationship Id="rId39" Type="http://schemas.openxmlformats.org/officeDocument/2006/relationships/chart" Target="../charts/chart37.xml"/><Relationship Id="rId51" Type="http://schemas.openxmlformats.org/officeDocument/2006/relationships/image" Target="../media/image7.emf"/><Relationship Id="rId42" Type="http://schemas.openxmlformats.org/officeDocument/2006/relationships/chart" Target="../charts/chart40.xml"/><Relationship Id="rId47" Type="http://schemas.openxmlformats.org/officeDocument/2006/relationships/chart" Target="../charts/chart45.xml"/><Relationship Id="rId50" Type="http://schemas.openxmlformats.org/officeDocument/2006/relationships/image" Target="../media/image6.emf"/><Relationship Id="rId38" Type="http://schemas.openxmlformats.org/officeDocument/2006/relationships/image" Target="../media/image4.png"/><Relationship Id="rId46" Type="http://schemas.openxmlformats.org/officeDocument/2006/relationships/chart" Target="../charts/chart44.xml"/><Relationship Id="rId2" Type="http://schemas.openxmlformats.org/officeDocument/2006/relationships/customXml" Target="../ink/ink5.xml"/><Relationship Id="rId29" Type="http://schemas.openxmlformats.org/officeDocument/2006/relationships/customXml" Target="../ink/ink7.xml"/><Relationship Id="rId41" Type="http://schemas.openxmlformats.org/officeDocument/2006/relationships/chart" Target="../charts/chart39.xml"/><Relationship Id="rId1" Type="http://schemas.openxmlformats.org/officeDocument/2006/relationships/image" Target="../media/image4.emf"/><Relationship Id="rId32" Type="http://schemas.openxmlformats.org/officeDocument/2006/relationships/customXml" Target="../ink/ink9.xml"/><Relationship Id="rId37" Type="http://schemas.openxmlformats.org/officeDocument/2006/relationships/customXml" Target="../ink/ink10.xml"/><Relationship Id="rId40" Type="http://schemas.openxmlformats.org/officeDocument/2006/relationships/chart" Target="../charts/chart38.xml"/><Relationship Id="rId45" Type="http://schemas.openxmlformats.org/officeDocument/2006/relationships/chart" Target="../charts/chart43.xml"/><Relationship Id="rId53" Type="http://schemas.openxmlformats.org/officeDocument/2006/relationships/image" Target="../media/image9.emf"/><Relationship Id="rId28" Type="http://schemas.openxmlformats.org/officeDocument/2006/relationships/customXml" Target="../ink/ink6.xml"/><Relationship Id="rId36" Type="http://schemas.openxmlformats.org/officeDocument/2006/relationships/image" Target="../media/image14.png"/><Relationship Id="rId49" Type="http://schemas.openxmlformats.org/officeDocument/2006/relationships/image" Target="../media/image5.emf"/><Relationship Id="rId31" Type="http://schemas.openxmlformats.org/officeDocument/2006/relationships/customXml" Target="../ink/ink8.xml"/><Relationship Id="rId44" Type="http://schemas.openxmlformats.org/officeDocument/2006/relationships/chart" Target="../charts/chart42.xml"/><Relationship Id="rId52" Type="http://schemas.openxmlformats.org/officeDocument/2006/relationships/image" Target="../media/image8.emf"/><Relationship Id="rId27" Type="http://schemas.openxmlformats.org/officeDocument/2006/relationships/image" Target="../media/image3.png"/><Relationship Id="rId30" Type="http://schemas.openxmlformats.org/officeDocument/2006/relationships/image" Target="../media/image13.png"/><Relationship Id="rId43" Type="http://schemas.openxmlformats.org/officeDocument/2006/relationships/chart" Target="../charts/chart41.xml"/><Relationship Id="rId48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69147</xdr:colOff>
      <xdr:row>49</xdr:row>
      <xdr:rowOff>193298</xdr:rowOff>
    </xdr:from>
    <xdr:to>
      <xdr:col>21</xdr:col>
      <xdr:colOff>345373</xdr:colOff>
      <xdr:row>70</xdr:row>
      <xdr:rowOff>142497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597819-7515-014A-995C-418D26481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128479</xdr:colOff>
      <xdr:row>8</xdr:row>
      <xdr:rowOff>50511</xdr:rowOff>
    </xdr:from>
    <xdr:to>
      <xdr:col>21</xdr:col>
      <xdr:colOff>407273</xdr:colOff>
      <xdr:row>24</xdr:row>
      <xdr:rowOff>117448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D879E3-16BE-EA4B-B9DA-FDA7833C8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19937</xdr:colOff>
      <xdr:row>27</xdr:row>
      <xdr:rowOff>50800</xdr:rowOff>
    </xdr:from>
    <xdr:to>
      <xdr:col>21</xdr:col>
      <xdr:colOff>295779</xdr:colOff>
      <xdr:row>48</xdr:row>
      <xdr:rowOff>42063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E8FCD3-D503-9C4C-9957-8FC2D0621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13</xdr:row>
      <xdr:rowOff>127000</xdr:rowOff>
    </xdr:from>
    <xdr:ext cx="184666" cy="2616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34200" y="16129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14</xdr:col>
      <xdr:colOff>302641</xdr:colOff>
      <xdr:row>8</xdr:row>
      <xdr:rowOff>19038</xdr:rowOff>
    </xdr:from>
    <xdr:to>
      <xdr:col>26</xdr:col>
      <xdr:colOff>393408</xdr:colOff>
      <xdr:row>40</xdr:row>
      <xdr:rowOff>158341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362728</xdr:colOff>
      <xdr:row>48</xdr:row>
      <xdr:rowOff>189053</xdr:rowOff>
    </xdr:from>
    <xdr:to>
      <xdr:col>27</xdr:col>
      <xdr:colOff>406645</xdr:colOff>
      <xdr:row>83</xdr:row>
      <xdr:rowOff>65997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6E8C621-7BC0-104D-B002-C9EAE30D9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488462</xdr:colOff>
      <xdr:row>9</xdr:row>
      <xdr:rowOff>130257</xdr:rowOff>
    </xdr:from>
    <xdr:to>
      <xdr:col>41</xdr:col>
      <xdr:colOff>579229</xdr:colOff>
      <xdr:row>42</xdr:row>
      <xdr:rowOff>77468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2C9FA20-B2CD-A549-8CDE-E1848058C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0</xdr:colOff>
      <xdr:row>49</xdr:row>
      <xdr:rowOff>0</xdr:rowOff>
    </xdr:from>
    <xdr:to>
      <xdr:col>45</xdr:col>
      <xdr:colOff>43917</xdr:colOff>
      <xdr:row>83</xdr:row>
      <xdr:rowOff>81782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D0D4F79-D217-EE40-9E7A-CF12A8CA0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0.23897</cdr:x>
      <cdr:y>0.51551</cdr:y>
    </cdr:from>
    <cdr:to>
      <cdr:x>0.49555</cdr:x>
      <cdr:y>0.56138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49598" y="3425578"/>
          <a:ext cx="2630142" cy="304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0"/>
            <a:t>Measured</a:t>
          </a:r>
          <a:r>
            <a:rPr lang="en-US" sz="1400" b="0" baseline="0"/>
            <a:t> in 1957 (Junge 1958) </a:t>
          </a:r>
          <a:endParaRPr lang="en-US" sz="1400" b="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266700</xdr:colOff>
      <xdr:row>17</xdr:row>
      <xdr:rowOff>88900</xdr:rowOff>
    </xdr:from>
    <xdr:to>
      <xdr:col>30</xdr:col>
      <xdr:colOff>609601</xdr:colOff>
      <xdr:row>66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1D1F4-D059-5AA2-64A1-C04403E5D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79100" y="3543300"/>
          <a:ext cx="7772400" cy="10058400"/>
        </a:xfrm>
        <a:prstGeom prst="rect">
          <a:avLst/>
        </a:prstGeom>
      </xdr:spPr>
    </xdr:pic>
    <xdr:clientData/>
  </xdr:twoCellAnchor>
  <xdr:twoCellAnchor editAs="oneCell">
    <xdr:from>
      <xdr:col>28</xdr:col>
      <xdr:colOff>129420</xdr:colOff>
      <xdr:row>64</xdr:row>
      <xdr:rowOff>10280</xdr:rowOff>
    </xdr:from>
    <xdr:to>
      <xdr:col>28</xdr:col>
      <xdr:colOff>129780</xdr:colOff>
      <xdr:row>64</xdr:row>
      <xdr:rowOff>10640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973C70A-1ABC-CE1D-0274-E7D28B73E242}"/>
                </a:ext>
              </a:extLst>
            </xdr14:cNvPr>
            <xdr14:cNvContentPartPr/>
          </xdr14:nvContentPartPr>
          <xdr14:nvPr macro=""/>
          <xdr14:xfrm>
            <a:off x="41620320" y="130150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973C70A-1ABC-CE1D-0274-E7D28B73E24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1616000" y="130107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220220</xdr:colOff>
      <xdr:row>31</xdr:row>
      <xdr:rowOff>89000</xdr:rowOff>
    </xdr:from>
    <xdr:to>
      <xdr:col>24</xdr:col>
      <xdr:colOff>220580</xdr:colOff>
      <xdr:row>31</xdr:row>
      <xdr:rowOff>89360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DEC54CE-AA9B-1E70-8F8E-5CCD8DD905CF}"/>
                </a:ext>
              </a:extLst>
            </xdr14:cNvPr>
            <xdr14:cNvContentPartPr/>
          </xdr14:nvContentPartPr>
          <xdr14:nvPr macro=""/>
          <xdr14:xfrm>
            <a:off x="38409120" y="638820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DEC54CE-AA9B-1E70-8F8E-5CCD8DD905C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8404800" y="63838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577760</xdr:colOff>
      <xdr:row>20</xdr:row>
      <xdr:rowOff>87520</xdr:rowOff>
    </xdr:from>
    <xdr:to>
      <xdr:col>21</xdr:col>
      <xdr:colOff>578120</xdr:colOff>
      <xdr:row>20</xdr:row>
      <xdr:rowOff>87880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4A5F29B-80F9-3ECE-CD8B-CE13D474CDB9}"/>
                </a:ext>
              </a:extLst>
            </xdr14:cNvPr>
            <xdr14:cNvContentPartPr/>
          </xdr14:nvContentPartPr>
          <xdr14:nvPr macro=""/>
          <xdr14:xfrm>
            <a:off x="36290160" y="41515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4A5F29B-80F9-3ECE-CD8B-CE13D474CDB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6285840" y="41472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103560</xdr:colOff>
      <xdr:row>30</xdr:row>
      <xdr:rowOff>89160</xdr:rowOff>
    </xdr:from>
    <xdr:to>
      <xdr:col>25</xdr:col>
      <xdr:colOff>103920</xdr:colOff>
      <xdr:row>30</xdr:row>
      <xdr:rowOff>89520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9077B6B-F658-2AE9-C1BE-FBD77AED570F}"/>
                </a:ext>
              </a:extLst>
            </xdr14:cNvPr>
            <xdr14:cNvContentPartPr/>
          </xdr14:nvContentPartPr>
          <xdr14:nvPr macro=""/>
          <xdr14:xfrm>
            <a:off x="39117960" y="618516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9077B6B-F658-2AE9-C1BE-FBD77AED570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9113640" y="618084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34</xdr:col>
      <xdr:colOff>0</xdr:colOff>
      <xdr:row>21</xdr:row>
      <xdr:rowOff>0</xdr:rowOff>
    </xdr:from>
    <xdr:to>
      <xdr:col>44</xdr:col>
      <xdr:colOff>367691</xdr:colOff>
      <xdr:row>72</xdr:row>
      <xdr:rowOff>42159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B9470C-FC35-C34E-9BBA-346C20D8C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220400" y="4267200"/>
          <a:ext cx="8597291" cy="10405359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592667</xdr:colOff>
      <xdr:row>3</xdr:row>
      <xdr:rowOff>194733</xdr:rowOff>
    </xdr:from>
    <xdr:to>
      <xdr:col>38</xdr:col>
      <xdr:colOff>152399</xdr:colOff>
      <xdr:row>32</xdr:row>
      <xdr:rowOff>131233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41140F-6B81-3649-86F0-39B50FB4B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40</xdr:row>
      <xdr:rowOff>0</xdr:rowOff>
    </xdr:from>
    <xdr:to>
      <xdr:col>38</xdr:col>
      <xdr:colOff>389466</xdr:colOff>
      <xdr:row>68</xdr:row>
      <xdr:rowOff>138545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EDDBD-3E4B-574A-84EA-67A1B89D6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347133</xdr:colOff>
      <xdr:row>4</xdr:row>
      <xdr:rowOff>152400</xdr:rowOff>
    </xdr:from>
    <xdr:to>
      <xdr:col>50</xdr:col>
      <xdr:colOff>736599</xdr:colOff>
      <xdr:row>33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2D5FB-BEC8-AA47-BA48-359E814F3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243840</xdr:colOff>
      <xdr:row>6</xdr:row>
      <xdr:rowOff>142240</xdr:rowOff>
    </xdr:from>
    <xdr:to>
      <xdr:col>24</xdr:col>
      <xdr:colOff>149879</xdr:colOff>
      <xdr:row>33</xdr:row>
      <xdr:rowOff>10160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D4A9BE-36FC-3F48-AD92-976618EA0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36</xdr:row>
      <xdr:rowOff>200526</xdr:rowOff>
    </xdr:from>
    <xdr:to>
      <xdr:col>25</xdr:col>
      <xdr:colOff>742830</xdr:colOff>
      <xdr:row>66</xdr:row>
      <xdr:rowOff>47925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4F4DA5-B217-D742-A710-D8FAF829F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69</xdr:row>
      <xdr:rowOff>0</xdr:rowOff>
    </xdr:from>
    <xdr:to>
      <xdr:col>24</xdr:col>
      <xdr:colOff>233948</xdr:colOff>
      <xdr:row>98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974D84-BAF5-4A48-9C8E-20AD16DDA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1794934</xdr:colOff>
      <xdr:row>99</xdr:row>
      <xdr:rowOff>169333</xdr:rowOff>
    </xdr:from>
    <xdr:to>
      <xdr:col>24</xdr:col>
      <xdr:colOff>406401</xdr:colOff>
      <xdr:row>127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596B0-2F91-C344-9C22-3BB580A07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203587</xdr:rowOff>
    </xdr:from>
    <xdr:to>
      <xdr:col>25</xdr:col>
      <xdr:colOff>599428</xdr:colOff>
      <xdr:row>33</xdr:row>
      <xdr:rowOff>161577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6E3E30-6295-2F47-8EF0-5862C8FC2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515755</xdr:colOff>
      <xdr:row>40</xdr:row>
      <xdr:rowOff>87446</xdr:rowOff>
    </xdr:from>
    <xdr:to>
      <xdr:col>27</xdr:col>
      <xdr:colOff>155114</xdr:colOff>
      <xdr:row>66</xdr:row>
      <xdr:rowOff>155114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671156-5178-493A-F9A5-D20ACFFA0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426563</xdr:colOff>
      <xdr:row>67</xdr:row>
      <xdr:rowOff>19389</xdr:rowOff>
    </xdr:from>
    <xdr:to>
      <xdr:col>27</xdr:col>
      <xdr:colOff>164808</xdr:colOff>
      <xdr:row>93</xdr:row>
      <xdr:rowOff>77364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366463-4784-4645-8214-9BD563F8E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13</xdr:row>
      <xdr:rowOff>0</xdr:rowOff>
    </xdr:from>
    <xdr:to>
      <xdr:col>41</xdr:col>
      <xdr:colOff>308289</xdr:colOff>
      <xdr:row>39</xdr:row>
      <xdr:rowOff>67668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B0D227-A710-9447-A1DE-543F85EB9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132417</xdr:colOff>
      <xdr:row>10</xdr:row>
      <xdr:rowOff>108342</xdr:rowOff>
    </xdr:from>
    <xdr:to>
      <xdr:col>10</xdr:col>
      <xdr:colOff>581431</xdr:colOff>
      <xdr:row>23</xdr:row>
      <xdr:rowOff>191163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18CCC3-B066-5C4B-9064-35D5C9661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546100</xdr:colOff>
      <xdr:row>64</xdr:row>
      <xdr:rowOff>133350</xdr:rowOff>
    </xdr:from>
    <xdr:to>
      <xdr:col>34</xdr:col>
      <xdr:colOff>25400</xdr:colOff>
      <xdr:row>92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F5DF79-DC01-5113-CE6D-B6FBFB3B9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130006</xdr:colOff>
      <xdr:row>13</xdr:row>
      <xdr:rowOff>11981</xdr:rowOff>
    </xdr:from>
    <xdr:to>
      <xdr:col>45</xdr:col>
      <xdr:colOff>383397</xdr:colOff>
      <xdr:row>61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8D093E3-B6BA-46A5-6F8C-B7A31F1E5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30</xdr:col>
      <xdr:colOff>393700</xdr:colOff>
      <xdr:row>20</xdr:row>
      <xdr:rowOff>152400</xdr:rowOff>
    </xdr:from>
    <xdr:to>
      <xdr:col>38</xdr:col>
      <xdr:colOff>393700</xdr:colOff>
      <xdr:row>37</xdr:row>
      <xdr:rowOff>100947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536504-E066-8A42-7213-F5144F2E4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43100" y="4737100"/>
          <a:ext cx="5384800" cy="3402947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0.1674</cdr:x>
      <cdr:y>0.65399</cdr:y>
    </cdr:from>
    <cdr:to>
      <cdr:x>0.30795</cdr:x>
      <cdr:y>0.74763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23DB37-BC28-7FB8-AEBC-05726B751B8D}"/>
            </a:ext>
          </a:extLst>
        </cdr:cNvPr>
        <cdr:cNvSpPr txBox="1"/>
      </cdr:nvSpPr>
      <cdr:spPr>
        <a:xfrm xmlns:a="http://schemas.openxmlformats.org/drawingml/2006/main">
          <a:off x="2625653" y="6385943"/>
          <a:ext cx="220452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0.12004</cdr:x>
      <cdr:y>0.64663</cdr:y>
    </cdr:from>
    <cdr:to>
      <cdr:x>0.31406</cdr:x>
      <cdr:y>0.74724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0A8BB67-FCA4-A3FD-D245-F36AA7E83B8D}"/>
            </a:ext>
          </a:extLst>
        </cdr:cNvPr>
        <cdr:cNvSpPr txBox="1"/>
      </cdr:nvSpPr>
      <cdr:spPr>
        <a:xfrm xmlns:a="http://schemas.openxmlformats.org/drawingml/2006/main">
          <a:off x="1882789" y="6314069"/>
          <a:ext cx="3043221" cy="9824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  <a:p xmlns:a="http://schemas.openxmlformats.org/drawingml/2006/main">
          <a:r>
            <a:rPr lang="en-US" sz="1400" b="1" i="0" kern="1200"/>
            <a:t>Average estimated</a:t>
          </a:r>
          <a:r>
            <a:rPr lang="en-US" sz="1400" b="1" i="0" kern="1200" baseline="0"/>
            <a:t> </a:t>
          </a:r>
          <a:br>
            <a:rPr lang="en-US" sz="1400" b="1" i="0" kern="1200" baseline="0"/>
          </a:br>
          <a:r>
            <a:rPr lang="en-US" sz="1400" b="1" i="0" kern="1200"/>
            <a:t>concentration</a:t>
          </a:r>
          <a:r>
            <a:rPr lang="en-US" sz="1400" b="1" i="0" kern="1200" baseline="0"/>
            <a:t> </a:t>
          </a:r>
          <a:r>
            <a:rPr lang="en-US" sz="1400" b="1" i="0" kern="1200"/>
            <a:t>before</a:t>
          </a:r>
          <a:r>
            <a:rPr lang="en-US" sz="1400" b="1" i="0" kern="1200" baseline="0"/>
            <a:t> 1970</a:t>
          </a:r>
          <a:br>
            <a:rPr lang="en-US" sz="1400" b="1" i="0" kern="1200" baseline="0"/>
          </a:br>
          <a:r>
            <a:rPr lang="en-US" sz="1400" b="1" i="0" kern="1200" baseline="0"/>
            <a:t>13.9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µmol</a:t>
          </a:r>
          <a:r>
            <a:rPr lang="en-US" sz="1400" b="1" i="0" kern="1200" baseline="0"/>
            <a:t>/L</a:t>
          </a:r>
          <a:endParaRPr lang="en-US" sz="1400" b="1" i="0" kern="12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829732</xdr:colOff>
      <xdr:row>12</xdr:row>
      <xdr:rowOff>46566</xdr:rowOff>
    </xdr:from>
    <xdr:to>
      <xdr:col>23</xdr:col>
      <xdr:colOff>558799</xdr:colOff>
      <xdr:row>33</xdr:row>
      <xdr:rowOff>25399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03EAE-EC94-1640-A646-A4CBAF5CC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812800</xdr:colOff>
      <xdr:row>36</xdr:row>
      <xdr:rowOff>194733</xdr:rowOff>
    </xdr:from>
    <xdr:to>
      <xdr:col>23</xdr:col>
      <xdr:colOff>541867</xdr:colOff>
      <xdr:row>57</xdr:row>
      <xdr:rowOff>173566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8775A-3290-E744-A1CD-AC39AB816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1292087</xdr:colOff>
      <xdr:row>10</xdr:row>
      <xdr:rowOff>154609</xdr:rowOff>
    </xdr:from>
    <xdr:to>
      <xdr:col>30</xdr:col>
      <xdr:colOff>750956</xdr:colOff>
      <xdr:row>40</xdr:row>
      <xdr:rowOff>11044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9D830B-4BAC-5C47-A7E1-214E5F7B4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1159566</xdr:colOff>
      <xdr:row>61</xdr:row>
      <xdr:rowOff>152400</xdr:rowOff>
    </xdr:from>
    <xdr:to>
      <xdr:col>27</xdr:col>
      <xdr:colOff>762001</xdr:colOff>
      <xdr:row>79</xdr:row>
      <xdr:rowOff>55217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A2C00D-2461-E814-56FE-D44570EC2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82</xdr:row>
      <xdr:rowOff>0</xdr:rowOff>
    </xdr:from>
    <xdr:to>
      <xdr:col>27</xdr:col>
      <xdr:colOff>1004957</xdr:colOff>
      <xdr:row>99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1529C3-DA44-1842-AF2C-567D2DD0B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102</xdr:row>
      <xdr:rowOff>0</xdr:rowOff>
    </xdr:from>
    <xdr:to>
      <xdr:col>27</xdr:col>
      <xdr:colOff>1004957</xdr:colOff>
      <xdr:row>119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780E83-4DC1-794B-BF17-B5470C8AC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949740</xdr:colOff>
      <xdr:row>49</xdr:row>
      <xdr:rowOff>121479</xdr:rowOff>
    </xdr:from>
    <xdr:to>
      <xdr:col>36</xdr:col>
      <xdr:colOff>408610</xdr:colOff>
      <xdr:row>78</xdr:row>
      <xdr:rowOff>176697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8E8493-1D20-3F4D-830F-02BD55A6B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474163</xdr:colOff>
      <xdr:row>8</xdr:row>
      <xdr:rowOff>61904</xdr:rowOff>
    </xdr:from>
    <xdr:to>
      <xdr:col>17</xdr:col>
      <xdr:colOff>734653</xdr:colOff>
      <xdr:row>29</xdr:row>
      <xdr:rowOff>126423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D8F56A-7F97-3E6B-02E6-BDD009FCC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96</xdr:row>
      <xdr:rowOff>0</xdr:rowOff>
    </xdr:from>
    <xdr:to>
      <xdr:col>20</xdr:col>
      <xdr:colOff>260490</xdr:colOff>
      <xdr:row>117</xdr:row>
      <xdr:rowOff>64519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762E82-731F-6346-B7C9-4D9C81D58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503621</xdr:colOff>
      <xdr:row>34</xdr:row>
      <xdr:rowOff>0</xdr:rowOff>
    </xdr:from>
    <xdr:to>
      <xdr:col>17</xdr:col>
      <xdr:colOff>764111</xdr:colOff>
      <xdr:row>55</xdr:row>
      <xdr:rowOff>64519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B6354F-D2F3-6A4F-8E00-DB8DEE162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574563</xdr:colOff>
      <xdr:row>15</xdr:row>
      <xdr:rowOff>150690</xdr:rowOff>
    </xdr:from>
    <xdr:to>
      <xdr:col>28</xdr:col>
      <xdr:colOff>594882</xdr:colOff>
      <xdr:row>49</xdr:row>
      <xdr:rowOff>102430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09E08E-2246-904F-4284-34D33EB57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317500</xdr:colOff>
      <xdr:row>82</xdr:row>
      <xdr:rowOff>173566</xdr:rowOff>
    </xdr:from>
    <xdr:to>
      <xdr:col>24</xdr:col>
      <xdr:colOff>282228</xdr:colOff>
      <xdr:row>112</xdr:row>
      <xdr:rowOff>35342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E6405-751A-CB4D-8DE7-7C88FD8C7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385233</xdr:colOff>
      <xdr:row>51</xdr:row>
      <xdr:rowOff>122766</xdr:rowOff>
    </xdr:from>
    <xdr:to>
      <xdr:col>24</xdr:col>
      <xdr:colOff>343188</xdr:colOff>
      <xdr:row>80</xdr:row>
      <xdr:rowOff>187742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7D4DC4-4A96-F94F-BAB2-EFCC7C4C7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297180</xdr:colOff>
      <xdr:row>115</xdr:row>
      <xdr:rowOff>11006</xdr:rowOff>
    </xdr:from>
    <xdr:to>
      <xdr:col>24</xdr:col>
      <xdr:colOff>261908</xdr:colOff>
      <xdr:row>151</xdr:row>
      <xdr:rowOff>75982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C512BC-5027-894D-A053-4DB192047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295540</xdr:colOff>
      <xdr:row>11</xdr:row>
      <xdr:rowOff>129848</xdr:rowOff>
    </xdr:from>
    <xdr:to>
      <xdr:col>46</xdr:col>
      <xdr:colOff>403550</xdr:colOff>
      <xdr:row>51</xdr:row>
      <xdr:rowOff>35608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72036D-9B56-1AF0-A9B2-B96BE6637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90953</xdr:colOff>
      <xdr:row>1</xdr:row>
      <xdr:rowOff>46908</xdr:rowOff>
    </xdr:from>
    <xdr:to>
      <xdr:col>31</xdr:col>
      <xdr:colOff>799026</xdr:colOff>
      <xdr:row>30</xdr:row>
      <xdr:rowOff>174389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789D969-9249-6D78-849F-86C1EF3CE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98514" y="248249"/>
          <a:ext cx="11379171" cy="5966384"/>
        </a:xfrm>
        <a:prstGeom prst="rect">
          <a:avLst/>
        </a:prstGeom>
      </xdr:spPr>
    </xdr:pic>
    <xdr:clientData/>
  </xdr:twoCellAnchor>
  <xdr:twoCellAnchor>
    <xdr:from>
      <xdr:col>21</xdr:col>
      <xdr:colOff>623709</xdr:colOff>
      <xdr:row>128</xdr:row>
      <xdr:rowOff>199659</xdr:rowOff>
    </xdr:from>
    <xdr:to>
      <xdr:col>21</xdr:col>
      <xdr:colOff>624067</xdr:colOff>
      <xdr:row>128</xdr:row>
      <xdr:rowOff>200034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53DBB6D-C09D-1E80-56B6-A928AB002F10}"/>
                </a:ext>
              </a:extLst>
            </xdr14:cNvPr>
            <xdr14:cNvContentPartPr/>
          </xdr14:nvContentPartPr>
          <xdr14:nvPr macro=""/>
          <xdr14:xfrm>
            <a:off x="73902709" y="27292992"/>
            <a:ext cx="358" cy="375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53DBB6D-C09D-1E80-56B6-A928AB002F1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4267667" y="262036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41</xdr:col>
      <xdr:colOff>735247</xdr:colOff>
      <xdr:row>131</xdr:row>
      <xdr:rowOff>197628</xdr:rowOff>
    </xdr:from>
    <xdr:to>
      <xdr:col>41</xdr:col>
      <xdr:colOff>735605</xdr:colOff>
      <xdr:row>131</xdr:row>
      <xdr:rowOff>198003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F23BB8C-B44D-1536-610B-EB059FD7A7C6}"/>
                </a:ext>
              </a:extLst>
            </xdr14:cNvPr>
            <xdr14:cNvContentPartPr/>
          </xdr14:nvContentPartPr>
          <xdr14:nvPr macro=""/>
          <xdr14:xfrm>
            <a:off x="90524247" y="27925961"/>
            <a:ext cx="358" cy="375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F23BB8C-B44D-1536-610B-EB059FD7A7C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0972493" y="268113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32</xdr:col>
      <xdr:colOff>790259</xdr:colOff>
      <xdr:row>135</xdr:row>
      <xdr:rowOff>161296</xdr:rowOff>
    </xdr:from>
    <xdr:to>
      <xdr:col>32</xdr:col>
      <xdr:colOff>790617</xdr:colOff>
      <xdr:row>135</xdr:row>
      <xdr:rowOff>161671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F4B9DCD-81DE-E81F-5333-C31717FD510C}"/>
                </a:ext>
              </a:extLst>
            </xdr14:cNvPr>
            <xdr14:cNvContentPartPr/>
          </xdr14:nvContentPartPr>
          <xdr14:nvPr macro=""/>
          <xdr14:xfrm>
            <a:off x="83149759" y="28736296"/>
            <a:ext cx="358" cy="375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F4B9DCD-81DE-E81F-5333-C31717FD510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3561053" y="275893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33</xdr:col>
      <xdr:colOff>13051</xdr:colOff>
      <xdr:row>135</xdr:row>
      <xdr:rowOff>166921</xdr:rowOff>
    </xdr:from>
    <xdr:to>
      <xdr:col>33</xdr:col>
      <xdr:colOff>13409</xdr:colOff>
      <xdr:row>135</xdr:row>
      <xdr:rowOff>167296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D1B257A-D431-CF8E-6404-55D723AF7F6E}"/>
                </a:ext>
              </a:extLst>
            </xdr14:cNvPr>
            <xdr14:cNvContentPartPr/>
          </xdr14:nvContentPartPr>
          <xdr14:nvPr macro=""/>
          <xdr14:xfrm>
            <a:off x="83198051" y="28741921"/>
            <a:ext cx="358" cy="375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D1B257A-D431-CF8E-6404-55D723AF7F6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3609587" y="275947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46</xdr:col>
      <xdr:colOff>823649</xdr:colOff>
      <xdr:row>115</xdr:row>
      <xdr:rowOff>176462</xdr:rowOff>
    </xdr:from>
    <xdr:to>
      <xdr:col>46</xdr:col>
      <xdr:colOff>824007</xdr:colOff>
      <xdr:row>115</xdr:row>
      <xdr:rowOff>176837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2FC528BC-2FEE-6A57-7360-45B432260B90}"/>
                </a:ext>
              </a:extLst>
            </xdr14:cNvPr>
            <xdr14:cNvContentPartPr/>
          </xdr14:nvContentPartPr>
          <xdr14:nvPr macro=""/>
          <xdr14:xfrm>
            <a:off x="94740149" y="24518129"/>
            <a:ext cx="358" cy="375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2FC528BC-2FEE-6A57-7360-45B432260B9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5209520" y="235396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37</xdr:col>
      <xdr:colOff>109237</xdr:colOff>
      <xdr:row>118</xdr:row>
      <xdr:rowOff>104684</xdr:rowOff>
    </xdr:from>
    <xdr:to>
      <xdr:col>37</xdr:col>
      <xdr:colOff>109595</xdr:colOff>
      <xdr:row>118</xdr:row>
      <xdr:rowOff>105059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7DDD987D-72A4-94E7-4ECC-46A138D93217}"/>
                </a:ext>
              </a:extLst>
            </xdr14:cNvPr>
            <xdr14:cNvContentPartPr/>
          </xdr14:nvContentPartPr>
          <xdr14:nvPr macro=""/>
          <xdr14:xfrm>
            <a:off x="86596237" y="25081351"/>
            <a:ext cx="358" cy="375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7DDD987D-72A4-94E7-4ECC-46A138D93217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7024800" y="240804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241176</xdr:colOff>
      <xdr:row>143</xdr:row>
      <xdr:rowOff>96827</xdr:rowOff>
    </xdr:from>
    <xdr:to>
      <xdr:col>15</xdr:col>
      <xdr:colOff>562128</xdr:colOff>
      <xdr:row>179</xdr:row>
      <xdr:rowOff>196543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2CD443-8535-F31D-79EA-D88126985325}"/>
            </a:ext>
          </a:extLst>
        </xdr:cNvPr>
        <xdr:cNvGrpSpPr/>
      </xdr:nvGrpSpPr>
      <xdr:grpSpPr>
        <a:xfrm>
          <a:off x="241176" y="29154427"/>
          <a:ext cx="12703452" cy="7414916"/>
          <a:chOff x="76526958" y="22599503"/>
          <a:chExt cx="12333234" cy="7105906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9DD4981D-F815-D04B-B4D0-B673DE7B901C}"/>
              </a:ext>
            </a:extLst>
          </xdr:cNvPr>
          <xdr:cNvGraphicFramePr>
            <a:graphicFrameLocks/>
          </xdr:cNvGraphicFramePr>
        </xdr:nvGraphicFramePr>
        <xdr:xfrm>
          <a:off x="76526958" y="22599503"/>
          <a:ext cx="12333234" cy="71059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9"/>
          </a:graphicData>
        </a:graphic>
      </xdr:graphicFrame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1F77F9B4-7428-3EA4-3395-E27117165954}"/>
              </a:ext>
            </a:extLst>
          </xdr:cNvPr>
          <xdr:cNvCxnSpPr/>
        </xdr:nvCxnSpPr>
        <xdr:spPr>
          <a:xfrm flipH="1">
            <a:off x="83018005" y="26800548"/>
            <a:ext cx="10109" cy="1747533"/>
          </a:xfrm>
          <a:prstGeom prst="line">
            <a:avLst/>
          </a:prstGeom>
          <a:ln>
            <a:solidFill>
              <a:schemeClr val="tx1"/>
            </a:solidFill>
            <a:prstDash val="sysDash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94A8E7CF-E92F-0672-3F9B-ADA07BC355F8}"/>
              </a:ext>
            </a:extLst>
          </xdr:cNvPr>
          <xdr:cNvSpPr txBox="1"/>
        </xdr:nvSpPr>
        <xdr:spPr>
          <a:xfrm>
            <a:off x="83680397" y="27239450"/>
            <a:ext cx="2201709" cy="804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/>
              <a:t>~5% difference between</a:t>
            </a:r>
          </a:p>
          <a:p>
            <a:r>
              <a:rPr lang="en-US" sz="1400" b="1"/>
              <a:t>my estimate and value from</a:t>
            </a:r>
          </a:p>
          <a:p>
            <a:r>
              <a:rPr lang="en-US" sz="1400" b="1"/>
              <a:t>Junge (1958)</a:t>
            </a:r>
          </a:p>
        </xdr:txBody>
      </xdr:sp>
    </xdr:grpSp>
    <xdr:clientData/>
  </xdr:twoCellAnchor>
  <xdr:twoCellAnchor>
    <xdr:from>
      <xdr:col>34</xdr:col>
      <xdr:colOff>409307</xdr:colOff>
      <xdr:row>1</xdr:row>
      <xdr:rowOff>33877</xdr:rowOff>
    </xdr:from>
    <xdr:to>
      <xdr:col>49</xdr:col>
      <xdr:colOff>424663</xdr:colOff>
      <xdr:row>34</xdr:row>
      <xdr:rowOff>32169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72D4F0B-532A-F24D-9959-45CC74E04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34</xdr:col>
      <xdr:colOff>98611</xdr:colOff>
      <xdr:row>33</xdr:row>
      <xdr:rowOff>200877</xdr:rowOff>
    </xdr:from>
    <xdr:to>
      <xdr:col>51</xdr:col>
      <xdr:colOff>472140</xdr:colOff>
      <xdr:row>64</xdr:row>
      <xdr:rowOff>144443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E0B3DA8-B80F-2941-9AD9-CA2154524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16</xdr:col>
      <xdr:colOff>640649</xdr:colOff>
      <xdr:row>122</xdr:row>
      <xdr:rowOff>154878</xdr:rowOff>
    </xdr:from>
    <xdr:to>
      <xdr:col>38</xdr:col>
      <xdr:colOff>100359</xdr:colOff>
      <xdr:row>180</xdr:row>
      <xdr:rowOff>20013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223B281-41B7-A64F-9967-8E8C1DB3A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41</xdr:col>
      <xdr:colOff>705210</xdr:colOff>
      <xdr:row>163</xdr:row>
      <xdr:rowOff>-1</xdr:rowOff>
    </xdr:from>
    <xdr:to>
      <xdr:col>63</xdr:col>
      <xdr:colOff>535878</xdr:colOff>
      <xdr:row>214</xdr:row>
      <xdr:rowOff>25400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D057156-7600-CD4C-8624-82F446A20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69</xdr:col>
      <xdr:colOff>115799</xdr:colOff>
      <xdr:row>143</xdr:row>
      <xdr:rowOff>45336</xdr:rowOff>
    </xdr:from>
    <xdr:to>
      <xdr:col>86</xdr:col>
      <xdr:colOff>237066</xdr:colOff>
      <xdr:row>175</xdr:row>
      <xdr:rowOff>186267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2E597D-CE83-6341-99B2-30A3372B2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68</xdr:col>
      <xdr:colOff>700058</xdr:colOff>
      <xdr:row>108</xdr:row>
      <xdr:rowOff>84667</xdr:rowOff>
    </xdr:from>
    <xdr:to>
      <xdr:col>85</xdr:col>
      <xdr:colOff>734469</xdr:colOff>
      <xdr:row>141</xdr:row>
      <xdr:rowOff>187086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26FA617E-92DE-714F-8100-D0246ADCD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52</xdr:col>
      <xdr:colOff>710126</xdr:colOff>
      <xdr:row>19</xdr:row>
      <xdr:rowOff>167448</xdr:rowOff>
    </xdr:from>
    <xdr:to>
      <xdr:col>69</xdr:col>
      <xdr:colOff>634340</xdr:colOff>
      <xdr:row>63</xdr:row>
      <xdr:rowOff>82927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EFF66212-3BD9-D448-AB59-7C29AC38E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572283</xdr:colOff>
      <xdr:row>104</xdr:row>
      <xdr:rowOff>153012</xdr:rowOff>
    </xdr:from>
    <xdr:to>
      <xdr:col>15</xdr:col>
      <xdr:colOff>566891</xdr:colOff>
      <xdr:row>140</xdr:row>
      <xdr:rowOff>175844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D77E978-7184-7A4E-AAF9-D99AAF1CA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1</xdr:colOff>
      <xdr:row>30</xdr:row>
      <xdr:rowOff>60477</xdr:rowOff>
    </xdr:from>
    <xdr:to>
      <xdr:col>33</xdr:col>
      <xdr:colOff>641706</xdr:colOff>
      <xdr:row>64</xdr:row>
      <xdr:rowOff>60123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3459A98-42EE-C642-9D0A-73C4A305F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17</xdr:col>
      <xdr:colOff>97373</xdr:colOff>
      <xdr:row>69</xdr:row>
      <xdr:rowOff>23987</xdr:rowOff>
    </xdr:from>
    <xdr:to>
      <xdr:col>36</xdr:col>
      <xdr:colOff>481155</xdr:colOff>
      <xdr:row>116</xdr:row>
      <xdr:rowOff>177592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222A6F6-74CB-CABB-49A3-45E5AE19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4202840" y="14044787"/>
          <a:ext cx="16148715" cy="9704005"/>
        </a:xfrm>
        <a:prstGeom prst="rect">
          <a:avLst/>
        </a:prstGeom>
      </xdr:spPr>
    </xdr:pic>
    <xdr:clientData/>
  </xdr:twoCellAnchor>
  <xdr:twoCellAnchor editAs="oneCell">
    <xdr:from>
      <xdr:col>67</xdr:col>
      <xdr:colOff>254001</xdr:colOff>
      <xdr:row>219</xdr:row>
      <xdr:rowOff>169333</xdr:rowOff>
    </xdr:from>
    <xdr:to>
      <xdr:col>85</xdr:col>
      <xdr:colOff>67734</xdr:colOff>
      <xdr:row>264</xdr:row>
      <xdr:rowOff>77323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95377D1-A7A7-F149-2FD3-94C476D0C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846134" y="44670133"/>
          <a:ext cx="14748933" cy="9187457"/>
        </a:xfrm>
        <a:prstGeom prst="rect">
          <a:avLst/>
        </a:prstGeom>
      </xdr:spPr>
    </xdr:pic>
    <xdr:clientData/>
  </xdr:twoCellAnchor>
  <xdr:twoCellAnchor editAs="oneCell">
    <xdr:from>
      <xdr:col>42</xdr:col>
      <xdr:colOff>561279</xdr:colOff>
      <xdr:row>109</xdr:row>
      <xdr:rowOff>25400</xdr:rowOff>
    </xdr:from>
    <xdr:to>
      <xdr:col>62</xdr:col>
      <xdr:colOff>817160</xdr:colOff>
      <xdr:row>161</xdr:row>
      <xdr:rowOff>145902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A3EF4A-62E2-3F98-B065-6FF0CB7C1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5687620" y="23659790"/>
          <a:ext cx="16982711" cy="11395624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67</xdr:row>
      <xdr:rowOff>50800</xdr:rowOff>
    </xdr:from>
    <xdr:to>
      <xdr:col>14</xdr:col>
      <xdr:colOff>474742</xdr:colOff>
      <xdr:row>102</xdr:row>
      <xdr:rowOff>101600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942080C-0B12-E509-CCB2-45F08C8BA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28599" y="13665200"/>
          <a:ext cx="11980943" cy="7162800"/>
        </a:xfrm>
        <a:prstGeom prst="rect">
          <a:avLst/>
        </a:prstGeom>
      </xdr:spPr>
    </xdr:pic>
    <xdr:clientData/>
  </xdr:twoCellAnchor>
  <xdr:twoCellAnchor editAs="oneCell">
    <xdr:from>
      <xdr:col>69</xdr:col>
      <xdr:colOff>28402</xdr:colOff>
      <xdr:row>180</xdr:row>
      <xdr:rowOff>0</xdr:rowOff>
    </xdr:from>
    <xdr:to>
      <xdr:col>83</xdr:col>
      <xdr:colOff>795866</xdr:colOff>
      <xdr:row>217</xdr:row>
      <xdr:rowOff>147822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D33E362-6F22-BE2C-F237-FCBBC9CC2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7280002" y="36576000"/>
          <a:ext cx="12383731" cy="7666222"/>
        </a:xfrm>
        <a:prstGeom prst="rect">
          <a:avLst/>
        </a:prstGeom>
      </xdr:spPr>
    </xdr:pic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0.19719</cdr:x>
      <cdr:y>0.52936</cdr:y>
    </cdr:from>
    <cdr:to>
      <cdr:x>0.45377</cdr:x>
      <cdr:y>0.57523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28412" y="3754977"/>
          <a:ext cx="3159874" cy="3253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800" b="0" baseline="0"/>
            <a:t>Measured</a:t>
          </a:r>
          <a:r>
            <a:rPr lang="en-US" sz="1400" b="0" baseline="0"/>
            <a:t> in 1957 (Junge 1958) </a:t>
          </a:r>
          <a:endParaRPr lang="en-US" sz="1400" b="0"/>
        </a:p>
      </cdr:txBody>
    </cdr:sp>
  </cdr:relSizeAnchor>
  <cdr:relSizeAnchor xmlns:cdr="http://schemas.openxmlformats.org/drawingml/2006/chartDrawing">
    <cdr:from>
      <cdr:x>0.53082</cdr:x>
      <cdr:y>0.59584</cdr:y>
    </cdr:from>
    <cdr:to>
      <cdr:x>0.58197</cdr:x>
      <cdr:y>0.66316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44A74A54-B050-F932-4FAC-19FDDB94DCEA}"/>
            </a:ext>
          </a:extLst>
        </cdr:cNvPr>
        <cdr:cNvCxnSpPr/>
      </cdr:nvCxnSpPr>
      <cdr:spPr>
        <a:xfrm xmlns:a="http://schemas.openxmlformats.org/drawingml/2006/main" flipH="1" flipV="1">
          <a:off x="6537189" y="4226560"/>
          <a:ext cx="629920" cy="4775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0.90217</cdr:x>
      <cdr:y>0.18798</cdr:y>
    </cdr:from>
    <cdr:to>
      <cdr:x>0.90217</cdr:x>
      <cdr:y>0.45736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3F328DEF-57EB-B6AB-7E92-E55BB3AD0543}"/>
            </a:ext>
          </a:extLst>
        </cdr:cNvPr>
        <cdr:cNvCxnSpPr/>
      </cdr:nvCxnSpPr>
      <cdr:spPr>
        <a:xfrm xmlns:a="http://schemas.openxmlformats.org/drawingml/2006/main">
          <a:off x="12649200" y="1642533"/>
          <a:ext cx="0" cy="2353734"/>
        </a:xfrm>
        <a:prstGeom xmlns:a="http://schemas.openxmlformats.org/drawingml/2006/main" prst="straightConnector1">
          <a:avLst/>
        </a:prstGeom>
        <a:ln xmlns:a="http://schemas.openxmlformats.org/drawingml/2006/main" w="50800">
          <a:solidFill>
            <a:schemeClr val="tx1"/>
          </a:solidFill>
          <a:prstDash val="dash"/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0.77778</cdr:x>
      <cdr:y>0.37791</cdr:y>
    </cdr:from>
    <cdr:to>
      <cdr:x>0.843</cdr:x>
      <cdr:y>0.48256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84A124A-0103-242A-42F4-F5F70992B286}"/>
            </a:ext>
          </a:extLst>
        </cdr:cNvPr>
        <cdr:cNvSpPr txBox="1"/>
      </cdr:nvSpPr>
      <cdr:spPr>
        <a:xfrm xmlns:a="http://schemas.openxmlformats.org/drawingml/2006/main">
          <a:off x="10905066" y="3302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2400" kern="1200"/>
        </a:p>
      </cdr:txBody>
    </cdr:sp>
  </cdr:relSizeAnchor>
  <cdr:relSizeAnchor xmlns:cdr="http://schemas.openxmlformats.org/drawingml/2006/chartDrawing">
    <cdr:from>
      <cdr:x>0.74275</cdr:x>
      <cdr:y>0.33915</cdr:y>
    </cdr:from>
    <cdr:to>
      <cdr:x>0.89734</cdr:x>
      <cdr:y>0.4031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424CCF8-1B65-892A-481B-25C7F31AB8EB}"/>
            </a:ext>
          </a:extLst>
        </cdr:cNvPr>
        <cdr:cNvSpPr txBox="1"/>
      </cdr:nvSpPr>
      <cdr:spPr>
        <a:xfrm xmlns:a="http://schemas.openxmlformats.org/drawingml/2006/main">
          <a:off x="10413999" y="2963333"/>
          <a:ext cx="2167467" cy="558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800" kern="1200"/>
            <a:t>~ 602 kg N/ha</a:t>
          </a:r>
        </a:p>
      </cdr:txBody>
    </cdr:sp>
  </cdr:relSizeAnchor>
</c:userShape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5:51.517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5:52.724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5:54.854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5:55.731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1 1 24575,'0'0'0</inkml:trace>
  <inkml:trace contextRef="#ctx0" brushRef="#br0" timeOffset="166">1 1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6:54:41.424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6:57:13.505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1 1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6:57:17.450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1 0 24575,'0'0'0</inkml:trace>
  <inkml:trace contextRef="#ctx0" brushRef="#br0" timeOffset="173">1 0 24575,'0'0'0</inkml:trace>
  <inkml:trace contextRef="#ctx0" brushRef="#br0" timeOffset="1293">1 0 24575,'0'0'0</inkml:trace>
  <inkml:trace contextRef="#ctx0" brushRef="#br0" timeOffset="1665">1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6:57:21.422"/>
    </inkml:context>
    <inkml:brush xml:id="br0">
      <inkml:brushProperty name="width" value="0.025" units="cm"/>
      <inkml:brushProperty name="height" value="0.025" units="cm"/>
      <inkml:brushProperty name="color" value="#C0504D"/>
    </inkml:brush>
  </inkml:definitions>
  <inkml:trace contextRef="#ctx0" brushRef="#br0">1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6:54.872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1 1 24575,'0'0'0</inkml:trace>
  <inkml:trace contextRef="#ctx0" brushRef="#br0" timeOffset="270">1 1 24575,'0'0'0</inkml:trace>
  <inkml:trace contextRef="#ctx0" brushRef="#br0" timeOffset="589">1 1 24575,'0'0'0</inkml:trace>
  <inkml:trace contextRef="#ctx0" brushRef="#br0" timeOffset="829">1 1 24575,'0'0'0</inkml:trace>
  <inkml:trace contextRef="#ctx0" brushRef="#br0" timeOffset="1055">1 1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6:53.155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1 24575,'0'0'0</inkml:trace>
  <inkml:trace contextRef="#ctx0" brushRef="#br0" timeOffset="865">0 1 24575,'0'0'0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Time%20Series%20Data%20for%20WS%204%20202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Time%20Series%20Data%20for%20WS%204%202025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eterjohn" refreshedDate="45916.416302083337" createdVersion="8" refreshedVersion="8" minRefreshableVersion="3" recordCount="280" xr:uid="{E31C05E1-6BBB-F44D-A2A2-D65E7EFBA01C}">
  <cacheSource type="worksheet">
    <worksheetSource ref="A12:K292" sheet="WS4_Nitrogen Data_Peterjohn" r:id="rId2"/>
  </cacheSource>
  <cacheFields count="8">
    <cacheField name="WS" numFmtId="0">
      <sharedItems containsSemiMixedTypes="0" containsString="0" containsNumber="1" containsInteger="1" minValue="4" maxValue="4"/>
    </cacheField>
    <cacheField name="Date" numFmtId="14">
      <sharedItems containsSemiMixedTypes="0" containsNonDate="0" containsDate="1" containsString="0" minDate="2019-06-04T00:00:00" maxDate="2025-03-26T00:00:00"/>
    </cacheField>
    <cacheField name="Month" numFmtId="0">
      <sharedItems containsSemiMixedTypes="0" containsString="0" containsNumber="1" containsInteger="1" minValue="1" maxValue="12" count="12">
        <n v="6"/>
        <n v="7"/>
        <n v="8"/>
        <n v="9"/>
        <n v="10"/>
        <n v="11"/>
        <n v="12"/>
        <n v="1"/>
        <n v="2"/>
        <n v="3"/>
        <n v="4"/>
        <n v="5"/>
      </sharedItems>
    </cacheField>
    <cacheField name="NO3N (mg L-1)" numFmtId="0">
      <sharedItems containsString="0" containsBlank="1" containsNumber="1" minValue="0.2" maxValue="0.83"/>
    </cacheField>
    <cacheField name="NH3N (mg L-1)" numFmtId="0">
      <sharedItems containsString="0" containsBlank="1" containsNumber="1" minValue="0" maxValue="0.02"/>
    </cacheField>
    <cacheField name="TN (mg L-1)" numFmtId="0">
      <sharedItems containsString="0" containsBlank="1" containsNumber="1" minValue="0.22" maxValue="0.86"/>
    </cacheField>
    <cacheField name="DON (mgL-1)" numFmtId="0">
      <sharedItems containsString="0" containsBlank="1" containsNumber="1" minValue="-8.0000000000000016E-2" maxValue="0.3"/>
    </cacheField>
    <cacheField name="DON % of TN" numFmtId="166">
      <sharedItems containsString="0" containsBlank="1" containsNumber="1" minValue="-18.181818181818183" maxValue="46.1538461538461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eterjohn" refreshedDate="45916.41620821759" createdVersion="8" refreshedVersion="8" minRefreshableVersion="3" recordCount="280" xr:uid="{17D5C3DF-F4DF-2A4E-9E00-CF43E230326D}">
  <cacheSource type="worksheet">
    <worksheetSource ref="A12:J292" sheet="WS4_Nitrogen Data_Peterjohn" r:id="rId2"/>
  </cacheSource>
  <cacheFields count="7">
    <cacheField name="WS" numFmtId="0">
      <sharedItems containsSemiMixedTypes="0" containsString="0" containsNumber="1" containsInteger="1" minValue="4" maxValue="4"/>
    </cacheField>
    <cacheField name="Date" numFmtId="14">
      <sharedItems containsSemiMixedTypes="0" containsNonDate="0" containsDate="1" containsString="0" minDate="2019-06-04T00:00:00" maxDate="2025-03-26T00:00:00"/>
    </cacheField>
    <cacheField name="Month" numFmtId="0">
      <sharedItems containsSemiMixedTypes="0" containsString="0" containsNumber="1" containsInteger="1" minValue="1" maxValue="12" count="12">
        <n v="6"/>
        <n v="7"/>
        <n v="8"/>
        <n v="9"/>
        <n v="10"/>
        <n v="11"/>
        <n v="12"/>
        <n v="1"/>
        <n v="2"/>
        <n v="3"/>
        <n v="4"/>
        <n v="5"/>
      </sharedItems>
    </cacheField>
    <cacheField name="NO3N (mg L-1)" numFmtId="0">
      <sharedItems containsString="0" containsBlank="1" containsNumber="1" minValue="0.2" maxValue="0.83"/>
    </cacheField>
    <cacheField name="NH3N (mg L-1)" numFmtId="0">
      <sharedItems containsString="0" containsBlank="1" containsNumber="1" minValue="0" maxValue="0.02"/>
    </cacheField>
    <cacheField name="TN (mg L-1)" numFmtId="0">
      <sharedItems containsString="0" containsBlank="1" containsNumber="1" minValue="0.22" maxValue="0.86"/>
    </cacheField>
    <cacheField name="DON (mgL-1)" numFmtId="0">
      <sharedItems containsString="0" containsBlank="1" containsNumber="1" minValue="-8.0000000000000016E-2" maxValue="0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eterjohn" refreshedDate="46127.501245833337" createdVersion="8" refreshedVersion="8" minRefreshableVersion="3" recordCount="280" xr:uid="{AA0CA2B5-91AA-AB4D-BF77-DDA00F101C32}">
  <cacheSource type="worksheet">
    <worksheetSource ref="A12:L292" sheet="Stream TN &amp; DON Concentration"/>
  </cacheSource>
  <cacheFields count="12">
    <cacheField name="WS" numFmtId="0">
      <sharedItems containsSemiMixedTypes="0" containsString="0" containsNumber="1" containsInteger="1" minValue="4" maxValue="4"/>
    </cacheField>
    <cacheField name="Date" numFmtId="14">
      <sharedItems containsSemiMixedTypes="0" containsNonDate="0" containsDate="1" containsString="0" minDate="2019-06-04T00:00:00" maxDate="2025-03-26T00:00:00"/>
    </cacheField>
    <cacheField name="Year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/>
    </cacheField>
    <cacheField name="NO3N (mg L-1)" numFmtId="0">
      <sharedItems containsString="0" containsBlank="1" containsNumber="1" minValue="0.2" maxValue="0.83"/>
    </cacheField>
    <cacheField name="NO3N (ueq/L)" numFmtId="2">
      <sharedItems containsString="0" containsBlank="1" containsNumber="1" minValue="14.285714285714286" maxValue="59.285714285714285"/>
    </cacheField>
    <cacheField name="NH3N (mg L-1)" numFmtId="0">
      <sharedItems containsString="0" containsBlank="1" containsNumber="1" minValue="0" maxValue="0.02"/>
    </cacheField>
    <cacheField name="NH3N (ueq/L)" numFmtId="2">
      <sharedItems containsString="0" containsBlank="1" containsNumber="1" minValue="0" maxValue="1.4285714285714286"/>
    </cacheField>
    <cacheField name="TN (mg L-1)" numFmtId="0">
      <sharedItems containsString="0" containsBlank="1" containsNumber="1" minValue="0.22" maxValue="0.86"/>
    </cacheField>
    <cacheField name="TN (ueq/L)" numFmtId="2">
      <sharedItems containsString="0" containsBlank="1" containsNumber="1" minValue="15.714285714285715" maxValue="61.428571428571431"/>
    </cacheField>
    <cacheField name="DON (ueq/L)" numFmtId="2">
      <sharedItems containsString="0" containsBlank="1" containsNumber="1" minValue="-5.7142857142857144" maxValue="21.428571428571427"/>
    </cacheField>
    <cacheField name="DON % of TN" numFmtId="166">
      <sharedItems containsString="0" containsBlank="1" containsNumber="1" minValue="-18.181818181818183" maxValue="46.1538461538461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4"/>
    <d v="2019-06-04T00:00:00"/>
    <x v="0"/>
    <n v="0.56000000000000005"/>
    <n v="0.01"/>
    <n v="0.54"/>
    <n v="-3.0000000000000027E-2"/>
    <n v="-5.5555555555555598"/>
  </r>
  <r>
    <n v="4"/>
    <d v="2019-06-11T00:00:00"/>
    <x v="0"/>
    <n v="0.52"/>
    <n v="0.01"/>
    <n v="0.55000000000000004"/>
    <n v="2.0000000000000018E-2"/>
    <n v="3.6363636363636389"/>
  </r>
  <r>
    <n v="4"/>
    <d v="2019-06-18T00:00:00"/>
    <x v="0"/>
    <n v="0.54"/>
    <n v="0.01"/>
    <n v="0.55000000000000004"/>
    <n v="0"/>
    <n v="0"/>
  </r>
  <r>
    <n v="4"/>
    <d v="2019-06-25T00:00:00"/>
    <x v="0"/>
    <n v="0.56999999999999995"/>
    <n v="0.01"/>
    <n v="0.55000000000000004"/>
    <n v="-2.9999999999999916E-2"/>
    <n v="-5.454545454545439"/>
  </r>
  <r>
    <n v="4"/>
    <d v="2019-07-02T00:00:00"/>
    <x v="1"/>
    <n v="0.59"/>
    <n v="0.01"/>
    <n v="0.56999999999999995"/>
    <n v="-3.0000000000000027E-2"/>
    <n v="-5.2631578947368478"/>
  </r>
  <r>
    <n v="4"/>
    <d v="2019-07-09T00:00:00"/>
    <x v="1"/>
    <n v="0.56000000000000005"/>
    <n v="0.01"/>
    <n v="0.56000000000000005"/>
    <n v="-1.0000000000000009E-2"/>
    <n v="-1.7857142857142869"/>
  </r>
  <r>
    <n v="4"/>
    <d v="2019-07-16T00:00:00"/>
    <x v="1"/>
    <n v="0.61"/>
    <n v="0"/>
    <n v="0.65"/>
    <n v="4.0000000000000036E-2"/>
    <n v="6.1538461538461586"/>
  </r>
  <r>
    <n v="4"/>
    <d v="2019-07-23T00:00:00"/>
    <x v="1"/>
    <n v="0.6"/>
    <n v="0.01"/>
    <n v="0.6"/>
    <n v="-1.0000000000000009E-2"/>
    <n v="-1.6666666666666683"/>
  </r>
  <r>
    <n v="4"/>
    <d v="2019-07-30T00:00:00"/>
    <x v="1"/>
    <n v="0.55000000000000004"/>
    <n v="0.01"/>
    <n v="0.57999999999999996"/>
    <n v="1.9999999999999907E-2"/>
    <n v="3.4482758620689493"/>
  </r>
  <r>
    <n v="4"/>
    <d v="2019-08-06T00:00:00"/>
    <x v="2"/>
    <n v="0.51"/>
    <n v="0.01"/>
    <n v="0.6"/>
    <n v="7.999999999999996E-2"/>
    <n v="13.333333333333327"/>
  </r>
  <r>
    <n v="4"/>
    <d v="2019-08-13T00:00:00"/>
    <x v="2"/>
    <n v="0.49"/>
    <n v="0"/>
    <n v="0.48"/>
    <n v="-1.0000000000000009E-2"/>
    <n v="-2.0833333333333353"/>
  </r>
  <r>
    <n v="4"/>
    <d v="2019-08-20T00:00:00"/>
    <x v="2"/>
    <n v="0.46"/>
    <n v="0.01"/>
    <n v="0.43"/>
    <n v="-4.0000000000000036E-2"/>
    <n v="-9.3023255813953565"/>
  </r>
  <r>
    <n v="4"/>
    <d v="2019-08-27T00:00:00"/>
    <x v="2"/>
    <n v="0.53"/>
    <n v="0.01"/>
    <n v="0.5"/>
    <n v="-4.0000000000000036E-2"/>
    <n v="-8.0000000000000071"/>
  </r>
  <r>
    <n v="4"/>
    <d v="2019-09-03T00:00:00"/>
    <x v="3"/>
    <n v="0.44"/>
    <n v="0.01"/>
    <n v="0.5"/>
    <n v="4.9999999999999989E-2"/>
    <n v="9.9999999999999982"/>
  </r>
  <r>
    <n v="4"/>
    <d v="2019-09-10T00:00:00"/>
    <x v="3"/>
    <n v="0.35"/>
    <n v="0"/>
    <n v="0.37"/>
    <n v="2.0000000000000018E-2"/>
    <n v="5.4054054054054106"/>
  </r>
  <r>
    <n v="4"/>
    <d v="2019-09-17T00:00:00"/>
    <x v="3"/>
    <n v="0.26"/>
    <n v="0"/>
    <n v="0.27"/>
    <n v="1.0000000000000009E-2"/>
    <n v="3.7037037037037068"/>
  </r>
  <r>
    <n v="4"/>
    <d v="2019-10-08T00:00:00"/>
    <x v="4"/>
    <n v="0.64"/>
    <n v="0.01"/>
    <n v="0.66"/>
    <n v="1.0000000000000009E-2"/>
    <n v="1.5151515151515165"/>
  </r>
  <r>
    <n v="4"/>
    <d v="2019-10-22T00:00:00"/>
    <x v="4"/>
    <n v="0.35"/>
    <n v="0"/>
    <n v="0.36"/>
    <n v="1.0000000000000009E-2"/>
    <n v="2.7777777777777803"/>
  </r>
  <r>
    <n v="4"/>
    <d v="2019-10-28T00:00:00"/>
    <x v="4"/>
    <n v="0.68"/>
    <n v="0.01"/>
    <n v="0.69"/>
    <n v="0"/>
    <n v="0"/>
  </r>
  <r>
    <n v="4"/>
    <d v="2019-11-05T00:00:00"/>
    <x v="5"/>
    <n v="0.63"/>
    <n v="0.01"/>
    <n v="0.64"/>
    <n v="0"/>
    <n v="0"/>
  </r>
  <r>
    <n v="4"/>
    <d v="2019-11-12T00:00:00"/>
    <x v="5"/>
    <n v="0.59"/>
    <n v="0"/>
    <n v="0.62"/>
    <n v="3.0000000000000027E-2"/>
    <n v="4.8387096774193585"/>
  </r>
  <r>
    <n v="4"/>
    <d v="2019-11-19T00:00:00"/>
    <x v="5"/>
    <n v="0.63"/>
    <n v="0"/>
    <n v="0.67"/>
    <n v="4.0000000000000036E-2"/>
    <n v="5.9701492537313481"/>
  </r>
  <r>
    <n v="4"/>
    <d v="2019-11-26T00:00:00"/>
    <x v="5"/>
    <n v="0.7"/>
    <n v="0.01"/>
    <n v="0.7"/>
    <n v="-1.0000000000000009E-2"/>
    <n v="-1.4285714285714299"/>
  </r>
  <r>
    <n v="4"/>
    <d v="2019-12-03T00:00:00"/>
    <x v="6"/>
    <n v="0.69"/>
    <n v="0"/>
    <n v="0.7"/>
    <n v="1.0000000000000009E-2"/>
    <n v="1.4285714285714299"/>
  </r>
  <r>
    <n v="4"/>
    <d v="2019-12-10T00:00:00"/>
    <x v="6"/>
    <n v="0.72"/>
    <n v="0"/>
    <n v="0.81"/>
    <n v="9.000000000000008E-2"/>
    <n v="11.11111111111112"/>
  </r>
  <r>
    <n v="4"/>
    <d v="2019-12-17T00:00:00"/>
    <x v="6"/>
    <n v="0.8"/>
    <n v="0"/>
    <n v="0.81"/>
    <n v="1.0000000000000009E-2"/>
    <n v="1.2345679012345689"/>
  </r>
  <r>
    <n v="4"/>
    <d v="2019-12-23T00:00:00"/>
    <x v="6"/>
    <n v="0.68"/>
    <n v="0"/>
    <n v="0.7"/>
    <n v="1.9999999999999907E-2"/>
    <n v="2.8571428571428439"/>
  </r>
  <r>
    <n v="4"/>
    <d v="2019-12-30T00:00:00"/>
    <x v="6"/>
    <n v="0.61"/>
    <n v="0"/>
    <n v="0.64"/>
    <n v="3.0000000000000027E-2"/>
    <n v="4.6875000000000044"/>
  </r>
  <r>
    <n v="4"/>
    <d v="2020-01-07T00:00:00"/>
    <x v="7"/>
    <n v="0.63"/>
    <n v="0.01"/>
    <n v="0.66"/>
    <n v="2.0000000000000018E-2"/>
    <n v="3.0303030303030329"/>
  </r>
  <r>
    <n v="4"/>
    <d v="2020-01-14T00:00:00"/>
    <x v="7"/>
    <n v="0.65"/>
    <n v="0"/>
    <n v="0.65"/>
    <n v="0"/>
    <n v="0"/>
  </r>
  <r>
    <n v="4"/>
    <d v="2020-01-21T00:00:00"/>
    <x v="7"/>
    <n v="0.61"/>
    <n v="0.01"/>
    <m/>
    <m/>
    <m/>
  </r>
  <r>
    <n v="4"/>
    <d v="2020-01-28T00:00:00"/>
    <x v="7"/>
    <n v="0.62"/>
    <n v="0.01"/>
    <n v="0.62"/>
    <n v="-1.0000000000000009E-2"/>
    <n v="-1.6129032258064528"/>
  </r>
  <r>
    <n v="4"/>
    <d v="2020-02-04T00:00:00"/>
    <x v="8"/>
    <n v="0.56999999999999995"/>
    <n v="0"/>
    <n v="0.6"/>
    <n v="3.0000000000000027E-2"/>
    <n v="5.0000000000000044"/>
  </r>
  <r>
    <n v="4"/>
    <d v="2020-02-11T00:00:00"/>
    <x v="8"/>
    <n v="0.69"/>
    <n v="0"/>
    <n v="0.67"/>
    <n v="-1.9999999999999907E-2"/>
    <n v="-2.9850746268656576"/>
  </r>
  <r>
    <n v="4"/>
    <d v="2020-02-18T00:00:00"/>
    <x v="8"/>
    <n v="0.62"/>
    <n v="0.01"/>
    <n v="0.66"/>
    <n v="3.0000000000000027E-2"/>
    <n v="4.5454545454545494"/>
  </r>
  <r>
    <n v="4"/>
    <d v="2020-02-25T00:00:00"/>
    <x v="8"/>
    <n v="0.57999999999999996"/>
    <n v="0"/>
    <n v="0.6"/>
    <n v="2.0000000000000018E-2"/>
    <n v="3.3333333333333366"/>
  </r>
  <r>
    <n v="4"/>
    <d v="2020-03-03T00:00:00"/>
    <x v="9"/>
    <n v="0.57999999999999996"/>
    <n v="0.01"/>
    <n v="0.61"/>
    <n v="2.0000000000000018E-2"/>
    <n v="3.2786885245901667"/>
  </r>
  <r>
    <n v="4"/>
    <d v="2020-03-10T00:00:00"/>
    <x v="9"/>
    <n v="0.56999999999999995"/>
    <n v="0"/>
    <n v="0.6"/>
    <n v="3.0000000000000027E-2"/>
    <n v="5.0000000000000044"/>
  </r>
  <r>
    <n v="4"/>
    <d v="2020-03-17T00:00:00"/>
    <x v="9"/>
    <n v="0.57999999999999996"/>
    <n v="0"/>
    <n v="0.61"/>
    <n v="3.0000000000000027E-2"/>
    <n v="4.9180327868852505"/>
  </r>
  <r>
    <n v="4"/>
    <d v="2020-03-24T00:00:00"/>
    <x v="9"/>
    <n v="0.57999999999999996"/>
    <n v="0.01"/>
    <n v="0.61"/>
    <n v="2.0000000000000018E-2"/>
    <n v="3.2786885245901667"/>
  </r>
  <r>
    <n v="4"/>
    <d v="2020-03-31T00:00:00"/>
    <x v="9"/>
    <n v="0.56000000000000005"/>
    <n v="0"/>
    <n v="0.6"/>
    <n v="3.9999999999999925E-2"/>
    <n v="6.6666666666666536"/>
  </r>
  <r>
    <n v="4"/>
    <d v="2020-04-07T00:00:00"/>
    <x v="10"/>
    <n v="0.56000000000000005"/>
    <n v="0.01"/>
    <n v="0.57999999999999996"/>
    <n v="9.9999999999998979E-3"/>
    <n v="1.7241379310344653"/>
  </r>
  <r>
    <n v="4"/>
    <d v="2020-04-14T00:00:00"/>
    <x v="10"/>
    <n v="0.6"/>
    <n v="0.01"/>
    <n v="0.65"/>
    <n v="4.0000000000000036E-2"/>
    <n v="6.1538461538461586"/>
  </r>
  <r>
    <n v="4"/>
    <d v="2020-04-21T00:00:00"/>
    <x v="10"/>
    <n v="0.57999999999999996"/>
    <n v="0.01"/>
    <n v="0.59"/>
    <n v="0"/>
    <n v="0"/>
  </r>
  <r>
    <n v="4"/>
    <d v="2020-04-28T00:00:00"/>
    <x v="10"/>
    <n v="0.6"/>
    <n v="0.01"/>
    <n v="0.62"/>
    <n v="1.0000000000000009E-2"/>
    <n v="1.6129032258064528"/>
  </r>
  <r>
    <n v="4"/>
    <d v="2020-05-05T00:00:00"/>
    <x v="11"/>
    <n v="0.6"/>
    <n v="0"/>
    <n v="0.63"/>
    <n v="3.0000000000000027E-2"/>
    <n v="4.7619047619047654"/>
  </r>
  <r>
    <n v="4"/>
    <d v="2020-05-12T00:00:00"/>
    <x v="11"/>
    <n v="0.56000000000000005"/>
    <n v="0"/>
    <n v="0.56999999999999995"/>
    <n v="9.9999999999998979E-3"/>
    <n v="1.7543859649122628"/>
  </r>
  <r>
    <n v="4"/>
    <d v="2020-05-19T00:00:00"/>
    <x v="11"/>
    <n v="0.54"/>
    <n v="0"/>
    <n v="0.6"/>
    <n v="5.9999999999999942E-2"/>
    <n v="9.9999999999999911"/>
  </r>
  <r>
    <n v="4"/>
    <d v="2020-05-26T00:00:00"/>
    <x v="11"/>
    <n v="0.53"/>
    <n v="0.01"/>
    <n v="0.54"/>
    <n v="0"/>
    <n v="0"/>
  </r>
  <r>
    <n v="4"/>
    <d v="2020-06-02T00:00:00"/>
    <x v="0"/>
    <n v="0.52"/>
    <n v="0.01"/>
    <n v="0.56000000000000005"/>
    <n v="3.0000000000000027E-2"/>
    <n v="5.3571428571428621"/>
  </r>
  <r>
    <n v="4"/>
    <d v="2020-06-09T00:00:00"/>
    <x v="0"/>
    <n v="0.49"/>
    <n v="0"/>
    <n v="0.49"/>
    <n v="0"/>
    <n v="0"/>
  </r>
  <r>
    <n v="4"/>
    <d v="2020-06-16T00:00:00"/>
    <x v="0"/>
    <n v="0.49"/>
    <n v="0"/>
    <n v="0.53"/>
    <n v="4.0000000000000036E-2"/>
    <n v="7.547169811320761"/>
  </r>
  <r>
    <n v="4"/>
    <d v="2020-06-23T00:00:00"/>
    <x v="0"/>
    <n v="0.46"/>
    <n v="0.01"/>
    <n v="0.59"/>
    <n v="0.11999999999999994"/>
    <n v="20.338983050847446"/>
  </r>
  <r>
    <n v="4"/>
    <d v="2020-06-30T00:00:00"/>
    <x v="0"/>
    <n v="0.51"/>
    <n v="0"/>
    <n v="0.53"/>
    <n v="2.0000000000000018E-2"/>
    <n v="3.7735849056603805"/>
  </r>
  <r>
    <n v="4"/>
    <d v="2020-07-07T00:00:00"/>
    <x v="1"/>
    <n v="0.47"/>
    <n v="0.01"/>
    <n v="0.5"/>
    <n v="2.0000000000000018E-2"/>
    <n v="4.0000000000000036"/>
  </r>
  <r>
    <n v="4"/>
    <d v="2020-07-14T00:00:00"/>
    <x v="1"/>
    <n v="0.44"/>
    <n v="0.01"/>
    <n v="0.47"/>
    <n v="1.9999999999999962E-2"/>
    <n v="4.2553191489361621"/>
  </r>
  <r>
    <n v="4"/>
    <d v="2020-07-21T00:00:00"/>
    <x v="1"/>
    <n v="0.44"/>
    <n v="0"/>
    <n v="0.48"/>
    <n v="3.999999999999998E-2"/>
    <n v="8.3333333333333304"/>
  </r>
  <r>
    <n v="4"/>
    <d v="2020-07-28T00:00:00"/>
    <x v="1"/>
    <n v="0.42"/>
    <n v="0.01"/>
    <n v="0.47"/>
    <n v="3.999999999999998E-2"/>
    <n v="8.5106382978723367"/>
  </r>
  <r>
    <n v="4"/>
    <d v="2020-08-04T00:00:00"/>
    <x v="2"/>
    <n v="0.56000000000000005"/>
    <n v="0"/>
    <n v="0.56999999999999995"/>
    <n v="9.9999999999998979E-3"/>
    <n v="1.7543859649122628"/>
  </r>
  <r>
    <n v="4"/>
    <d v="2020-08-11T00:00:00"/>
    <x v="2"/>
    <n v="0.39"/>
    <n v="0.01"/>
    <n v="0.43"/>
    <n v="2.9999999999999971E-2"/>
    <n v="6.9767441860465045"/>
  </r>
  <r>
    <n v="4"/>
    <d v="2020-08-18T00:00:00"/>
    <x v="2"/>
    <n v="0.4"/>
    <n v="0.01"/>
    <n v="0.48"/>
    <n v="6.9999999999999951E-2"/>
    <n v="14.583333333333323"/>
  </r>
  <r>
    <n v="4"/>
    <d v="2020-08-25T00:00:00"/>
    <x v="2"/>
    <n v="0.55000000000000004"/>
    <n v="0.01"/>
    <n v="0.62"/>
    <n v="5.9999999999999942E-2"/>
    <n v="9.6774193548387011"/>
  </r>
  <r>
    <n v="4"/>
    <d v="2020-09-01T00:00:00"/>
    <x v="3"/>
    <n v="0.59"/>
    <n v="0.01"/>
    <n v="0.63"/>
    <n v="3.0000000000000027E-2"/>
    <n v="4.7619047619047654"/>
  </r>
  <r>
    <n v="4"/>
    <d v="2020-09-08T00:00:00"/>
    <x v="3"/>
    <n v="0.56000000000000005"/>
    <n v="0"/>
    <n v="0.63"/>
    <n v="6.9999999999999951E-2"/>
    <n v="11.111111111111104"/>
  </r>
  <r>
    <n v="4"/>
    <d v="2020-09-15T00:00:00"/>
    <x v="3"/>
    <m/>
    <m/>
    <m/>
    <m/>
    <m/>
  </r>
  <r>
    <n v="4"/>
    <d v="2020-09-22T00:00:00"/>
    <x v="3"/>
    <n v="0.43"/>
    <n v="0.01"/>
    <n v="0.64"/>
    <n v="0.2"/>
    <n v="31.25"/>
  </r>
  <r>
    <n v="4"/>
    <d v="2020-09-29T00:00:00"/>
    <x v="3"/>
    <n v="0.39"/>
    <n v="0.01"/>
    <n v="0.43"/>
    <n v="2.9999999999999971E-2"/>
    <n v="6.9767441860465045"/>
  </r>
  <r>
    <n v="4"/>
    <d v="2020-10-06T00:00:00"/>
    <x v="4"/>
    <n v="0.45"/>
    <n v="0.01"/>
    <n v="0.49"/>
    <n v="2.9999999999999971E-2"/>
    <n v="6.1224489795918311"/>
  </r>
  <r>
    <n v="4"/>
    <d v="2020-10-13T00:00:00"/>
    <x v="4"/>
    <n v="0.41"/>
    <n v="0"/>
    <n v="0.43"/>
    <n v="2.0000000000000018E-2"/>
    <n v="4.6511627906976782"/>
  </r>
  <r>
    <n v="4"/>
    <d v="2020-10-20T00:00:00"/>
    <x v="4"/>
    <n v="0.35"/>
    <n v="0.01"/>
    <n v="0.37"/>
    <n v="1.0000000000000009E-2"/>
    <n v="2.7027027027027053"/>
  </r>
  <r>
    <n v="4"/>
    <d v="2020-10-27T00:00:00"/>
    <x v="4"/>
    <n v="0.22"/>
    <n v="0.01"/>
    <n v="0.24"/>
    <n v="9.9999999999999811E-3"/>
    <n v="4.166666666666659"/>
  </r>
  <r>
    <n v="4"/>
    <d v="2020-11-03T00:00:00"/>
    <x v="5"/>
    <n v="0.53"/>
    <n v="0.01"/>
    <n v="0.56999999999999995"/>
    <n v="2.9999999999999916E-2"/>
    <n v="5.2631578947368283"/>
  </r>
  <r>
    <n v="4"/>
    <d v="2020-11-10T00:00:00"/>
    <x v="5"/>
    <n v="0.47"/>
    <n v="0.01"/>
    <n v="0.49"/>
    <n v="1.0000000000000009E-2"/>
    <n v="2.0408163265306141"/>
  </r>
  <r>
    <n v="4"/>
    <d v="2020-11-17T00:00:00"/>
    <x v="5"/>
    <n v="0.56999999999999995"/>
    <n v="0.01"/>
    <n v="0.59"/>
    <n v="1.0000000000000009E-2"/>
    <n v="1.6949152542372898"/>
  </r>
  <r>
    <n v="4"/>
    <d v="2020-12-01T00:00:00"/>
    <x v="6"/>
    <n v="0.6"/>
    <n v="0.01"/>
    <n v="0.63"/>
    <n v="2.0000000000000018E-2"/>
    <n v="3.1746031746031771"/>
  </r>
  <r>
    <n v="4"/>
    <d v="2020-12-08T00:00:00"/>
    <x v="6"/>
    <n v="0.65"/>
    <n v="0.01"/>
    <n v="0.68"/>
    <n v="2.0000000000000018E-2"/>
    <n v="2.9411764705882377"/>
  </r>
  <r>
    <n v="4"/>
    <d v="2020-12-15T00:00:00"/>
    <x v="6"/>
    <n v="0.62"/>
    <n v="0.01"/>
    <n v="0.68"/>
    <n v="5.0000000000000044E-2"/>
    <n v="7.3529411764705941"/>
  </r>
  <r>
    <n v="4"/>
    <d v="2020-12-22T00:00:00"/>
    <x v="6"/>
    <n v="0.56999999999999995"/>
    <n v="0.01"/>
    <n v="0.54"/>
    <n v="-3.9999999999999925E-2"/>
    <n v="-7.4074074074073932"/>
  </r>
  <r>
    <n v="4"/>
    <d v="2020-12-29T00:00:00"/>
    <x v="6"/>
    <n v="0.64"/>
    <n v="0.01"/>
    <n v="0.72"/>
    <n v="6.9999999999999951E-2"/>
    <n v="9.7222222222222161"/>
  </r>
  <r>
    <n v="4"/>
    <d v="2021-01-05T00:00:00"/>
    <x v="7"/>
    <n v="0.63"/>
    <n v="0.01"/>
    <n v="0.68"/>
    <n v="4.0000000000000036E-2"/>
    <n v="5.8823529411764754"/>
  </r>
  <r>
    <n v="4"/>
    <d v="2021-01-12T00:00:00"/>
    <x v="7"/>
    <n v="0.57999999999999996"/>
    <n v="0.01"/>
    <n v="0.63"/>
    <n v="4.0000000000000036E-2"/>
    <n v="6.3492063492063542"/>
  </r>
  <r>
    <n v="4"/>
    <d v="2021-01-19T00:00:00"/>
    <x v="7"/>
    <n v="0.57999999999999996"/>
    <n v="0.01"/>
    <n v="0.63"/>
    <n v="4.0000000000000036E-2"/>
    <n v="6.3492063492063542"/>
  </r>
  <r>
    <n v="4"/>
    <d v="2021-01-26T00:00:00"/>
    <x v="7"/>
    <n v="0.61"/>
    <n v="0.01"/>
    <n v="0.65"/>
    <n v="3.0000000000000027E-2"/>
    <n v="4.6153846153846194"/>
  </r>
  <r>
    <n v="4"/>
    <d v="2021-02-02T00:00:00"/>
    <x v="8"/>
    <n v="0.61"/>
    <n v="0.01"/>
    <n v="0.64"/>
    <n v="2.0000000000000018E-2"/>
    <n v="3.1250000000000027"/>
  </r>
  <r>
    <n v="4"/>
    <d v="2021-02-09T00:00:00"/>
    <x v="8"/>
    <n v="0.59"/>
    <n v="0.01"/>
    <n v="0.57999999999999996"/>
    <n v="-2.0000000000000018E-2"/>
    <n v="-3.4482758620689689"/>
  </r>
  <r>
    <n v="4"/>
    <d v="2021-02-16T00:00:00"/>
    <x v="8"/>
    <n v="0.6"/>
    <n v="0.01"/>
    <n v="0.56000000000000005"/>
    <n v="-4.9999999999999933E-2"/>
    <n v="-8.9285714285714164"/>
  </r>
  <r>
    <n v="4"/>
    <d v="2021-02-23T00:00:00"/>
    <x v="8"/>
    <n v="0.59"/>
    <n v="0.01"/>
    <n v="0.63"/>
    <n v="3.0000000000000027E-2"/>
    <n v="4.7619047619047654"/>
  </r>
  <r>
    <n v="4"/>
    <d v="2021-03-02T00:00:00"/>
    <x v="9"/>
    <n v="0.77"/>
    <n v="0.01"/>
    <n v="0.72"/>
    <n v="-6.0000000000000053E-2"/>
    <n v="-8.333333333333341"/>
  </r>
  <r>
    <n v="4"/>
    <d v="2021-03-09T00:00:00"/>
    <x v="9"/>
    <n v="0.63"/>
    <n v="0.01"/>
    <n v="0.65"/>
    <n v="1.0000000000000009E-2"/>
    <n v="1.5384615384615397"/>
  </r>
  <r>
    <n v="4"/>
    <d v="2021-03-16T00:00:00"/>
    <x v="9"/>
    <n v="0.6"/>
    <n v="0.01"/>
    <n v="0.6"/>
    <n v="-1.0000000000000009E-2"/>
    <n v="-1.6666666666666683"/>
  </r>
  <r>
    <n v="4"/>
    <d v="2021-03-23T00:00:00"/>
    <x v="9"/>
    <n v="0.59"/>
    <n v="0.01"/>
    <n v="0.57999999999999996"/>
    <n v="-2.0000000000000018E-2"/>
    <n v="-3.4482758620689689"/>
  </r>
  <r>
    <n v="4"/>
    <d v="2021-03-30T00:00:00"/>
    <x v="9"/>
    <n v="0.6"/>
    <n v="0.01"/>
    <n v="0.64"/>
    <n v="3.0000000000000027E-2"/>
    <n v="4.6875000000000044"/>
  </r>
  <r>
    <n v="4"/>
    <d v="2021-04-06T00:00:00"/>
    <x v="10"/>
    <n v="0.6"/>
    <n v="0"/>
    <n v="0.66"/>
    <n v="6.0000000000000053E-2"/>
    <n v="9.0909090909090988"/>
  </r>
  <r>
    <n v="4"/>
    <d v="2021-04-13T00:00:00"/>
    <x v="10"/>
    <n v="0.57999999999999996"/>
    <n v="0.01"/>
    <m/>
    <m/>
    <m/>
  </r>
  <r>
    <n v="4"/>
    <d v="2021-04-20T00:00:00"/>
    <x v="10"/>
    <n v="0.59"/>
    <n v="0.01"/>
    <n v="0.59"/>
    <n v="-1.0000000000000009E-2"/>
    <n v="-1.6949152542372898"/>
  </r>
  <r>
    <n v="4"/>
    <d v="2021-04-27T00:00:00"/>
    <x v="10"/>
    <n v="0.6"/>
    <n v="0.01"/>
    <n v="0.71"/>
    <n v="9.9999999999999978E-2"/>
    <n v="14.084507042253518"/>
  </r>
  <r>
    <n v="4"/>
    <d v="2021-05-04T00:00:00"/>
    <x v="11"/>
    <n v="0.62"/>
    <n v="0.01"/>
    <n v="0.64"/>
    <n v="1.0000000000000009E-2"/>
    <n v="1.5625000000000013"/>
  </r>
  <r>
    <n v="4"/>
    <d v="2021-05-11T00:00:00"/>
    <x v="11"/>
    <n v="0.62"/>
    <n v="0.01"/>
    <n v="0.67"/>
    <n v="4.0000000000000036E-2"/>
    <n v="5.9701492537313481"/>
  </r>
  <r>
    <n v="4"/>
    <d v="2021-05-18T00:00:00"/>
    <x v="11"/>
    <n v="0.57999999999999996"/>
    <n v="0.01"/>
    <n v="0.62"/>
    <n v="3.0000000000000027E-2"/>
    <n v="4.8387096774193585"/>
  </r>
  <r>
    <n v="4"/>
    <d v="2021-05-25T00:00:00"/>
    <x v="11"/>
    <n v="0.53"/>
    <n v="0.01"/>
    <n v="0.56000000000000005"/>
    <n v="2.0000000000000018E-2"/>
    <n v="3.5714285714285738"/>
  </r>
  <r>
    <n v="4"/>
    <d v="2021-06-01T00:00:00"/>
    <x v="0"/>
    <n v="0.56999999999999995"/>
    <n v="0.01"/>
    <n v="0.56000000000000005"/>
    <n v="-1.9999999999999907E-2"/>
    <n v="-3.5714285714285547"/>
  </r>
  <r>
    <n v="4"/>
    <d v="2021-06-08T00:00:00"/>
    <x v="0"/>
    <n v="0.36"/>
    <n v="0.01"/>
    <n v="0.53"/>
    <n v="0.16000000000000003"/>
    <n v="30.188679245283023"/>
  </r>
  <r>
    <n v="4"/>
    <d v="2021-06-15T00:00:00"/>
    <x v="0"/>
    <n v="0.61"/>
    <n v="0"/>
    <n v="0.72"/>
    <n v="0.10999999999999999"/>
    <n v="15.277777777777777"/>
  </r>
  <r>
    <n v="4"/>
    <d v="2021-06-22T00:00:00"/>
    <x v="0"/>
    <n v="0.48"/>
    <n v="0.01"/>
    <n v="0.6"/>
    <n v="0.10999999999999999"/>
    <n v="18.333333333333332"/>
  </r>
  <r>
    <n v="4"/>
    <d v="2021-06-29T00:00:00"/>
    <x v="0"/>
    <n v="0.52"/>
    <n v="0.01"/>
    <n v="0.56999999999999995"/>
    <n v="3.9999999999999925E-2"/>
    <n v="7.01754385964911"/>
  </r>
  <r>
    <n v="4"/>
    <d v="2021-07-06T00:00:00"/>
    <x v="1"/>
    <n v="0.54"/>
    <n v="0.01"/>
    <m/>
    <m/>
    <m/>
  </r>
  <r>
    <n v="4"/>
    <d v="2021-07-13T00:00:00"/>
    <x v="1"/>
    <n v="0.47"/>
    <n v="0.01"/>
    <m/>
    <m/>
    <m/>
  </r>
  <r>
    <n v="4"/>
    <d v="2021-07-20T00:00:00"/>
    <x v="1"/>
    <n v="0.42"/>
    <n v="0.01"/>
    <m/>
    <m/>
    <m/>
  </r>
  <r>
    <n v="4"/>
    <d v="2021-07-27T00:00:00"/>
    <x v="1"/>
    <n v="0.36"/>
    <n v="0.01"/>
    <n v="0.43"/>
    <n v="0.06"/>
    <n v="13.953488372093023"/>
  </r>
  <r>
    <n v="4"/>
    <d v="2021-08-03T00:00:00"/>
    <x v="2"/>
    <n v="0.35"/>
    <n v="0.01"/>
    <n v="0.46"/>
    <n v="0.10000000000000003"/>
    <n v="21.739130434782613"/>
  </r>
  <r>
    <n v="4"/>
    <d v="2021-08-10T00:00:00"/>
    <x v="2"/>
    <n v="0.27"/>
    <n v="0.01"/>
    <n v="0.33"/>
    <n v="4.9999999999999989E-2"/>
    <n v="15.151515151515147"/>
  </r>
  <r>
    <n v="4"/>
    <d v="2021-08-17T00:00:00"/>
    <x v="2"/>
    <n v="0.39"/>
    <n v="0.01"/>
    <n v="0.48"/>
    <n v="7.999999999999996E-2"/>
    <n v="16.666666666666661"/>
  </r>
  <r>
    <n v="4"/>
    <d v="2021-08-24T00:00:00"/>
    <x v="2"/>
    <n v="0.27"/>
    <n v="0.01"/>
    <n v="0.34"/>
    <n v="0.06"/>
    <n v="17.647058823529409"/>
  </r>
  <r>
    <n v="4"/>
    <d v="2021-08-31T00:00:00"/>
    <x v="2"/>
    <n v="0.21"/>
    <n v="0.01"/>
    <n v="0.28999999999999998"/>
    <n v="6.9999999999999979E-2"/>
    <n v="24.137931034482754"/>
  </r>
  <r>
    <n v="4"/>
    <d v="2021-09-07T00:00:00"/>
    <x v="3"/>
    <n v="0.68"/>
    <n v="0"/>
    <n v="0.71"/>
    <n v="2.9999999999999916E-2"/>
    <n v="4.2253521126760445"/>
  </r>
  <r>
    <n v="4"/>
    <d v="2021-09-14T00:00:00"/>
    <x v="3"/>
    <n v="0.41"/>
    <n v="0.01"/>
    <n v="0.41"/>
    <n v="-1.0000000000000009E-2"/>
    <n v="-2.4390243902439046"/>
  </r>
  <r>
    <n v="4"/>
    <d v="2021-09-21T00:00:00"/>
    <x v="3"/>
    <n v="0.25"/>
    <n v="0.01"/>
    <n v="0.27"/>
    <n v="1.0000000000000009E-2"/>
    <n v="3.7037037037037068"/>
  </r>
  <r>
    <n v="4"/>
    <d v="2021-09-28T00:00:00"/>
    <x v="3"/>
    <n v="0.49"/>
    <n v="0.01"/>
    <n v="0.49"/>
    <n v="-1.0000000000000009E-2"/>
    <n v="-2.0408163265306141"/>
  </r>
  <r>
    <n v="4"/>
    <d v="2021-10-05T00:00:00"/>
    <x v="4"/>
    <n v="0.44"/>
    <n v="0.01"/>
    <n v="0.49"/>
    <n v="3.999999999999998E-2"/>
    <n v="8.1632653061224456"/>
  </r>
  <r>
    <n v="4"/>
    <d v="2021-10-12T00:00:00"/>
    <x v="4"/>
    <n v="0.32"/>
    <n v="0.01"/>
    <n v="0.33"/>
    <n v="0"/>
    <n v="0"/>
  </r>
  <r>
    <n v="4"/>
    <d v="2021-10-19T00:00:00"/>
    <x v="4"/>
    <n v="0.44"/>
    <n v="0.01"/>
    <n v="0.46"/>
    <n v="1.0000000000000009E-2"/>
    <n v="2.1739130434782625"/>
  </r>
  <r>
    <n v="4"/>
    <d v="2021-10-26T00:00:00"/>
    <x v="4"/>
    <n v="0.49"/>
    <n v="0.01"/>
    <n v="0.54"/>
    <n v="4.0000000000000036E-2"/>
    <n v="7.4074074074074137"/>
  </r>
  <r>
    <n v="4"/>
    <d v="2021-11-02T00:00:00"/>
    <x v="5"/>
    <n v="0.75"/>
    <n v="0.01"/>
    <n v="0.79"/>
    <n v="3.0000000000000027E-2"/>
    <n v="3.7974683544303827"/>
  </r>
  <r>
    <n v="4"/>
    <d v="2021-11-09T00:00:00"/>
    <x v="5"/>
    <n v="0.65"/>
    <n v="0.01"/>
    <n v="0.66"/>
    <n v="0"/>
    <n v="0"/>
  </r>
  <r>
    <n v="4"/>
    <d v="2021-11-16T00:00:00"/>
    <x v="5"/>
    <n v="0.63"/>
    <n v="0.01"/>
    <n v="0.64"/>
    <n v="0"/>
    <n v="0"/>
  </r>
  <r>
    <n v="4"/>
    <d v="2021-11-23T00:00:00"/>
    <x v="5"/>
    <n v="0.65"/>
    <n v="0.01"/>
    <n v="0.68"/>
    <n v="2.0000000000000018E-2"/>
    <n v="2.9411764705882377"/>
  </r>
  <r>
    <n v="4"/>
    <d v="2021-11-30T00:00:00"/>
    <x v="5"/>
    <n v="0.65"/>
    <n v="0.01"/>
    <n v="0.69"/>
    <n v="2.9999999999999916E-2"/>
    <n v="4.34782608695651"/>
  </r>
  <r>
    <n v="4"/>
    <d v="2021-12-07T00:00:00"/>
    <x v="6"/>
    <n v="0.66"/>
    <n v="0.01"/>
    <n v="0.68"/>
    <n v="1.0000000000000009E-2"/>
    <n v="1.4705882352941189"/>
  </r>
  <r>
    <n v="4"/>
    <d v="2021-12-14T00:00:00"/>
    <x v="6"/>
    <n v="0.67"/>
    <n v="0.01"/>
    <n v="0.69"/>
    <n v="9.9999999999998979E-3"/>
    <n v="1.4492753623188259"/>
  </r>
  <r>
    <n v="4"/>
    <d v="2021-12-21T00:00:00"/>
    <x v="6"/>
    <n v="0.68"/>
    <n v="0.01"/>
    <n v="0.71"/>
    <n v="1.9999999999999907E-2"/>
    <n v="2.8169014084506911"/>
  </r>
  <r>
    <n v="4"/>
    <d v="2021-12-28T00:00:00"/>
    <x v="6"/>
    <n v="0.66"/>
    <n v="0.01"/>
    <n v="0.67"/>
    <n v="0"/>
    <n v="0"/>
  </r>
  <r>
    <n v="4"/>
    <d v="2022-03-22T00:00:00"/>
    <x v="9"/>
    <n v="0.6"/>
    <n v="0.01"/>
    <n v="0.62"/>
    <n v="1.0000000000000009E-2"/>
    <n v="1.6129032258064528"/>
  </r>
  <r>
    <n v="4"/>
    <d v="2022-03-29T00:00:00"/>
    <x v="9"/>
    <n v="0.61"/>
    <n v="0.01"/>
    <n v="0.66"/>
    <n v="4.0000000000000036E-2"/>
    <n v="6.0606060606060659"/>
  </r>
  <r>
    <n v="4"/>
    <d v="2022-01-04T00:00:00"/>
    <x v="7"/>
    <n v="0.83"/>
    <n v="0"/>
    <n v="0.86"/>
    <n v="3.0000000000000027E-2"/>
    <n v="3.4883720930232593"/>
  </r>
  <r>
    <n v="4"/>
    <d v="2022-01-11T00:00:00"/>
    <x v="7"/>
    <n v="0.74"/>
    <n v="0"/>
    <n v="0.79"/>
    <n v="5.0000000000000044E-2"/>
    <n v="6.3291139240506391"/>
  </r>
  <r>
    <n v="4"/>
    <d v="2022-01-19T00:00:00"/>
    <x v="7"/>
    <n v="0.66"/>
    <n v="0"/>
    <n v="0.8"/>
    <n v="0.14000000000000001"/>
    <n v="17.5"/>
  </r>
  <r>
    <n v="4"/>
    <d v="2022-01-25T00:00:00"/>
    <x v="7"/>
    <n v="0.64"/>
    <n v="0.01"/>
    <n v="0.7"/>
    <n v="4.9999999999999933E-2"/>
    <n v="7.1428571428571344"/>
  </r>
  <r>
    <n v="4"/>
    <d v="2022-02-01T00:00:00"/>
    <x v="8"/>
    <n v="0.64"/>
    <n v="0.01"/>
    <n v="0.64"/>
    <n v="-1.0000000000000009E-2"/>
    <n v="-1.5625000000000013"/>
  </r>
  <r>
    <n v="4"/>
    <d v="2022-02-08T00:00:00"/>
    <x v="8"/>
    <n v="0.7"/>
    <n v="0.01"/>
    <n v="0.71"/>
    <n v="0"/>
    <n v="0"/>
  </r>
  <r>
    <n v="4"/>
    <d v="2022-02-15T00:00:00"/>
    <x v="8"/>
    <n v="0.69"/>
    <n v="0.01"/>
    <n v="0.68"/>
    <n v="-1.9999999999999907E-2"/>
    <n v="-2.9411764705882213"/>
  </r>
  <r>
    <n v="4"/>
    <d v="2022-02-22T00:00:00"/>
    <x v="8"/>
    <n v="0.65"/>
    <n v="0.01"/>
    <n v="0.72"/>
    <n v="5.9999999999999942E-2"/>
    <n v="8.333333333333325"/>
  </r>
  <r>
    <n v="4"/>
    <d v="2022-03-01T00:00:00"/>
    <x v="9"/>
    <n v="0.66"/>
    <n v="0.01"/>
    <n v="0.64"/>
    <n v="-3.0000000000000027E-2"/>
    <n v="-4.6875000000000044"/>
  </r>
  <r>
    <n v="4"/>
    <d v="2022-03-08T00:00:00"/>
    <x v="9"/>
    <n v="0.64"/>
    <n v="0.01"/>
    <n v="0.65"/>
    <n v="0"/>
    <n v="0"/>
  </r>
  <r>
    <n v="4"/>
    <d v="2022-03-15T00:00:00"/>
    <x v="9"/>
    <n v="0.34"/>
    <n v="0.01"/>
    <n v="0.65"/>
    <n v="0.3"/>
    <n v="46.153846153846153"/>
  </r>
  <r>
    <n v="4"/>
    <d v="2022-04-05T00:00:00"/>
    <x v="10"/>
    <n v="0.61"/>
    <n v="0.01"/>
    <n v="0.66"/>
    <n v="4.0000000000000036E-2"/>
    <n v="6.0606060606060659"/>
  </r>
  <r>
    <n v="4"/>
    <d v="2022-04-12T00:00:00"/>
    <x v="10"/>
    <n v="0.62"/>
    <n v="0.01"/>
    <n v="0.67"/>
    <n v="4.0000000000000036E-2"/>
    <n v="5.9701492537313481"/>
  </r>
  <r>
    <n v="4"/>
    <d v="2022-04-19T00:00:00"/>
    <x v="10"/>
    <n v="0.61"/>
    <n v="0.01"/>
    <n v="0.64"/>
    <n v="2.0000000000000018E-2"/>
    <n v="3.1250000000000027"/>
  </r>
  <r>
    <n v="4"/>
    <d v="2022-04-26T00:00:00"/>
    <x v="10"/>
    <n v="0.6"/>
    <n v="0.01"/>
    <n v="0.69"/>
    <n v="7.999999999999996E-2"/>
    <n v="11.594202898550719"/>
  </r>
  <r>
    <n v="4"/>
    <d v="2022-05-03T00:00:00"/>
    <x v="11"/>
    <n v="0.59"/>
    <n v="0.01"/>
    <n v="0.62"/>
    <n v="2.0000000000000018E-2"/>
    <n v="3.2258064516129057"/>
  </r>
  <r>
    <n v="4"/>
    <d v="2022-05-10T00:00:00"/>
    <x v="11"/>
    <n v="0.7"/>
    <n v="0"/>
    <n v="0.77"/>
    <n v="7.0000000000000062E-2"/>
    <n v="9.0909090909090988"/>
  </r>
  <r>
    <n v="4"/>
    <d v="2022-05-17T00:00:00"/>
    <x v="11"/>
    <n v="0.57999999999999996"/>
    <n v="0.01"/>
    <n v="0.57999999999999996"/>
    <n v="-1.0000000000000009E-2"/>
    <n v="-1.7241379310344844"/>
  </r>
  <r>
    <n v="4"/>
    <d v="2022-05-24T00:00:00"/>
    <x v="11"/>
    <n v="0.56999999999999995"/>
    <n v="0"/>
    <n v="0.6"/>
    <n v="3.0000000000000027E-2"/>
    <n v="5.0000000000000044"/>
  </r>
  <r>
    <n v="4"/>
    <d v="2022-05-31T00:00:00"/>
    <x v="11"/>
    <n v="0.6"/>
    <n v="0.01"/>
    <n v="0.66"/>
    <n v="5.0000000000000044E-2"/>
    <n v="7.5757575757575815"/>
  </r>
  <r>
    <n v="4"/>
    <d v="2022-06-07T00:00:00"/>
    <x v="0"/>
    <n v="0.54"/>
    <n v="0.01"/>
    <n v="0.61"/>
    <n v="5.9999999999999942E-2"/>
    <n v="9.8360655737704814"/>
  </r>
  <r>
    <n v="4"/>
    <d v="2022-06-14T00:00:00"/>
    <x v="0"/>
    <n v="0.45"/>
    <n v="0.01"/>
    <n v="0.56999999999999995"/>
    <n v="0.10999999999999993"/>
    <n v="19.298245614035078"/>
  </r>
  <r>
    <n v="4"/>
    <d v="2022-06-21T00:00:00"/>
    <x v="0"/>
    <n v="0.56000000000000005"/>
    <n v="0.01"/>
    <n v="0.6"/>
    <n v="2.9999999999999916E-2"/>
    <n v="4.9999999999999867"/>
  </r>
  <r>
    <n v="4"/>
    <d v="2022-06-28T00:00:00"/>
    <x v="0"/>
    <n v="0.53"/>
    <n v="0.01"/>
    <n v="0.54"/>
    <n v="0"/>
    <n v="0"/>
  </r>
  <r>
    <n v="4"/>
    <d v="2022-07-05T00:00:00"/>
    <x v="1"/>
    <n v="0.51"/>
    <n v="0.01"/>
    <n v="0.44"/>
    <n v="-8.0000000000000016E-2"/>
    <n v="-18.181818181818183"/>
  </r>
  <r>
    <n v="4"/>
    <d v="2022-07-12T00:00:00"/>
    <x v="1"/>
    <n v="0.46"/>
    <n v="0.01"/>
    <n v="0.47"/>
    <n v="0"/>
    <n v="0"/>
  </r>
  <r>
    <n v="4"/>
    <d v="2022-07-19T00:00:00"/>
    <x v="1"/>
    <n v="0.48"/>
    <n v="0.01"/>
    <n v="0.51"/>
    <n v="2.0000000000000018E-2"/>
    <n v="3.9215686274509838"/>
  </r>
  <r>
    <n v="4"/>
    <d v="2022-07-26T00:00:00"/>
    <x v="1"/>
    <n v="0.48"/>
    <n v="0"/>
    <n v="0.51"/>
    <n v="3.0000000000000027E-2"/>
    <n v="5.8823529411764754"/>
  </r>
  <r>
    <n v="4"/>
    <d v="2022-08-02T00:00:00"/>
    <x v="2"/>
    <n v="0.61"/>
    <n v="0.01"/>
    <n v="0.63"/>
    <n v="1.0000000000000009E-2"/>
    <n v="1.5873015873015885"/>
  </r>
  <r>
    <n v="4"/>
    <d v="2022-08-09T00:00:00"/>
    <x v="2"/>
    <n v="0.64"/>
    <n v="0.01"/>
    <n v="0.64"/>
    <n v="-1.0000000000000009E-2"/>
    <n v="-1.5625000000000013"/>
  </r>
  <r>
    <n v="4"/>
    <d v="2022-08-16T00:00:00"/>
    <x v="2"/>
    <n v="0.66"/>
    <n v="0.01"/>
    <n v="0.67"/>
    <n v="0"/>
    <n v="0"/>
  </r>
  <r>
    <n v="4"/>
    <d v="2022-08-23T00:00:00"/>
    <x v="2"/>
    <n v="0.68"/>
    <n v="0.01"/>
    <n v="0.77"/>
    <n v="7.999999999999996E-2"/>
    <n v="10.389610389610384"/>
  </r>
  <r>
    <n v="4"/>
    <d v="2022-08-30T00:00:00"/>
    <x v="2"/>
    <n v="0.56000000000000005"/>
    <n v="0.02"/>
    <n v="0.64"/>
    <n v="5.9999999999999942E-2"/>
    <n v="9.3749999999999911"/>
  </r>
  <r>
    <n v="4"/>
    <d v="2022-09-06T00:00:00"/>
    <x v="3"/>
    <n v="0.57999999999999996"/>
    <n v="0.02"/>
    <n v="0.63"/>
    <n v="3.0000000000000027E-2"/>
    <n v="4.7619047619047654"/>
  </r>
  <r>
    <n v="4"/>
    <d v="2022-09-13T00:00:00"/>
    <x v="3"/>
    <n v="0.59"/>
    <n v="0.01"/>
    <n v="0.65"/>
    <n v="5.0000000000000044E-2"/>
    <n v="7.6923076923076987"/>
  </r>
  <r>
    <n v="4"/>
    <d v="2022-09-20T00:00:00"/>
    <x v="3"/>
    <n v="0.54"/>
    <n v="0"/>
    <n v="0.56000000000000005"/>
    <n v="2.0000000000000018E-2"/>
    <n v="3.5714285714285738"/>
  </r>
  <r>
    <n v="4"/>
    <d v="2022-09-27T00:00:00"/>
    <x v="3"/>
    <n v="0.49"/>
    <n v="0.01"/>
    <n v="0.56000000000000005"/>
    <n v="6.0000000000000053E-2"/>
    <n v="10.714285714285724"/>
  </r>
  <r>
    <n v="4"/>
    <d v="2022-10-04T00:00:00"/>
    <x v="4"/>
    <n v="0.74"/>
    <n v="0.01"/>
    <n v="0.77"/>
    <n v="2.0000000000000018E-2"/>
    <n v="2.5974025974025996"/>
  </r>
  <r>
    <n v="4"/>
    <d v="2022-10-11T00:00:00"/>
    <x v="4"/>
    <n v="0.57999999999999996"/>
    <n v="0"/>
    <n v="0.62"/>
    <n v="4.0000000000000036E-2"/>
    <n v="6.4516129032258114"/>
  </r>
  <r>
    <n v="4"/>
    <d v="2022-10-18T00:00:00"/>
    <x v="4"/>
    <n v="0.51"/>
    <n v="0"/>
    <n v="0.59"/>
    <n v="7.999999999999996E-2"/>
    <n v="13.559322033898299"/>
  </r>
  <r>
    <n v="4"/>
    <d v="2022-10-25T00:00:00"/>
    <x v="4"/>
    <n v="0.51"/>
    <n v="0"/>
    <n v="0.57999999999999996"/>
    <n v="6.9999999999999951E-2"/>
    <n v="12.068965517241372"/>
  </r>
  <r>
    <n v="4"/>
    <d v="2022-10-31T00:00:00"/>
    <x v="4"/>
    <n v="0.45"/>
    <n v="0.01"/>
    <n v="0.57999999999999996"/>
    <n v="0.11999999999999994"/>
    <n v="20.689655172413783"/>
  </r>
  <r>
    <n v="4"/>
    <d v="2022-11-08T00:00:00"/>
    <x v="5"/>
    <n v="0.59"/>
    <n v="0"/>
    <n v="0.63"/>
    <n v="4.0000000000000036E-2"/>
    <n v="6.3492063492063542"/>
  </r>
  <r>
    <n v="4"/>
    <d v="2022-11-15T00:00:00"/>
    <x v="5"/>
    <n v="0.75"/>
    <n v="0.01"/>
    <n v="0.77"/>
    <n v="1.0000000000000009E-2"/>
    <n v="1.2987012987012998"/>
  </r>
  <r>
    <n v="4"/>
    <d v="2022-11-22T00:00:00"/>
    <x v="5"/>
    <n v="0.67"/>
    <n v="0"/>
    <n v="0.71"/>
    <n v="3.9999999999999925E-2"/>
    <n v="5.6338028169013983"/>
  </r>
  <r>
    <n v="4"/>
    <d v="2022-11-29T00:00:00"/>
    <x v="5"/>
    <n v="0.66"/>
    <n v="0.01"/>
    <n v="0.71"/>
    <n v="3.9999999999999925E-2"/>
    <n v="5.6338028169013983"/>
  </r>
  <r>
    <n v="4"/>
    <d v="2022-12-06T00:00:00"/>
    <x v="6"/>
    <n v="0.65"/>
    <n v="0.01"/>
    <n v="0.7"/>
    <n v="3.9999999999999925E-2"/>
    <n v="5.7142857142857038"/>
  </r>
  <r>
    <n v="4"/>
    <d v="2022-12-13T00:00:00"/>
    <x v="6"/>
    <n v="0.66"/>
    <n v="0.01"/>
    <n v="0.69"/>
    <n v="1.9999999999999907E-2"/>
    <n v="2.8985507246376678"/>
  </r>
  <r>
    <n v="4"/>
    <d v="2022-12-20T00:00:00"/>
    <x v="6"/>
    <n v="0.66"/>
    <n v="0.01"/>
    <n v="0.68"/>
    <n v="1.0000000000000009E-2"/>
    <n v="1.4705882352941189"/>
  </r>
  <r>
    <n v="4"/>
    <d v="2022-12-27T00:00:00"/>
    <x v="6"/>
    <n v="0.65"/>
    <n v="0"/>
    <n v="0.68"/>
    <n v="3.0000000000000027E-2"/>
    <n v="4.4117647058823568"/>
  </r>
  <r>
    <n v="4"/>
    <d v="2023-01-03T00:00:00"/>
    <x v="7"/>
    <n v="0.65"/>
    <n v="0.01"/>
    <n v="0.67"/>
    <n v="1.0000000000000009E-2"/>
    <n v="1.492537313432837"/>
  </r>
  <r>
    <n v="4"/>
    <d v="2023-01-10T00:00:00"/>
    <x v="7"/>
    <n v="0.66"/>
    <n v="0"/>
    <n v="0.66"/>
    <n v="0"/>
    <n v="0"/>
  </r>
  <r>
    <n v="4"/>
    <d v="2023-01-17T00:00:00"/>
    <x v="7"/>
    <n v="0.71"/>
    <n v="0.02"/>
    <n v="0.78"/>
    <n v="5.0000000000000044E-2"/>
    <n v="6.410256410256415"/>
  </r>
  <r>
    <n v="4"/>
    <d v="2023-01-24T00:00:00"/>
    <x v="7"/>
    <n v="0.73"/>
    <n v="0"/>
    <n v="0.74"/>
    <n v="1.0000000000000009E-2"/>
    <n v="1.3513513513513526"/>
  </r>
  <r>
    <n v="4"/>
    <d v="2023-01-31T00:00:00"/>
    <x v="7"/>
    <n v="0.72"/>
    <n v="0"/>
    <m/>
    <m/>
    <m/>
  </r>
  <r>
    <n v="4"/>
    <d v="2023-02-07T00:00:00"/>
    <x v="8"/>
    <n v="0.67"/>
    <n v="0"/>
    <n v="0.72"/>
    <n v="4.9999999999999933E-2"/>
    <n v="6.9444444444444349"/>
  </r>
  <r>
    <n v="4"/>
    <d v="2023-02-14T00:00:00"/>
    <x v="8"/>
    <n v="0.67"/>
    <n v="0"/>
    <n v="0.7"/>
    <n v="2.9999999999999916E-2"/>
    <n v="4.285714285714274"/>
  </r>
  <r>
    <n v="4"/>
    <d v="2023-02-21T00:00:00"/>
    <x v="8"/>
    <n v="0.71"/>
    <n v="0.01"/>
    <n v="0.73"/>
    <n v="1.0000000000000009E-2"/>
    <n v="1.3698630136986314"/>
  </r>
  <r>
    <n v="4"/>
    <d v="2023-02-28T00:00:00"/>
    <x v="8"/>
    <n v="0.75"/>
    <n v="0.01"/>
    <n v="0.78"/>
    <n v="2.0000000000000018E-2"/>
    <n v="2.5641025641025665"/>
  </r>
  <r>
    <n v="4"/>
    <d v="2023-03-07T00:00:00"/>
    <x v="9"/>
    <n v="0.7"/>
    <n v="0.01"/>
    <n v="0.74"/>
    <n v="3.0000000000000027E-2"/>
    <n v="4.0540540540540579"/>
  </r>
  <r>
    <n v="4"/>
    <d v="2023-03-14T00:00:00"/>
    <x v="9"/>
    <n v="0.67"/>
    <n v="0.01"/>
    <n v="0.71"/>
    <n v="2.9999999999999916E-2"/>
    <n v="4.2253521126760445"/>
  </r>
  <r>
    <n v="4"/>
    <d v="2023-03-21T00:00:00"/>
    <x v="9"/>
    <n v="0.7"/>
    <n v="0.01"/>
    <n v="0.75"/>
    <n v="4.0000000000000036E-2"/>
    <n v="5.3333333333333375"/>
  </r>
  <r>
    <n v="4"/>
    <d v="2023-03-28T00:00:00"/>
    <x v="9"/>
    <n v="0.73"/>
    <n v="0.01"/>
    <n v="0.79"/>
    <n v="5.0000000000000044E-2"/>
    <n v="6.3291139240506391"/>
  </r>
  <r>
    <n v="4"/>
    <d v="2023-04-04T00:00:00"/>
    <x v="10"/>
    <n v="0.72"/>
    <n v="0.01"/>
    <n v="0.77"/>
    <n v="4.0000000000000036E-2"/>
    <n v="5.1948051948051992"/>
  </r>
  <r>
    <n v="4"/>
    <d v="2023-04-11T00:00:00"/>
    <x v="10"/>
    <n v="0.67"/>
    <n v="0.01"/>
    <n v="0.72"/>
    <n v="3.9999999999999925E-2"/>
    <n v="5.5555555555555456"/>
  </r>
  <r>
    <n v="4"/>
    <d v="2023-04-17T00:00:00"/>
    <x v="10"/>
    <n v="0.65"/>
    <n v="0.01"/>
    <n v="0.73"/>
    <n v="6.9999999999999951E-2"/>
    <n v="9.5890410958904049"/>
  </r>
  <r>
    <n v="4"/>
    <d v="2023-04-25T00:00:00"/>
    <x v="10"/>
    <n v="0.64"/>
    <n v="0"/>
    <n v="0.67"/>
    <n v="3.0000000000000027E-2"/>
    <n v="4.4776119402985115"/>
  </r>
  <r>
    <n v="4"/>
    <d v="2023-05-02T00:00:00"/>
    <x v="11"/>
    <n v="0.67"/>
    <n v="0.01"/>
    <n v="0.73"/>
    <n v="4.9999999999999933E-2"/>
    <n v="6.8493150684931416"/>
  </r>
  <r>
    <n v="4"/>
    <d v="2023-05-09T00:00:00"/>
    <x v="11"/>
    <n v="0.79"/>
    <n v="0"/>
    <n v="0.86"/>
    <n v="6.9999999999999951E-2"/>
    <n v="8.1395348837209252"/>
  </r>
  <r>
    <n v="4"/>
    <d v="2023-05-16T00:00:00"/>
    <x v="11"/>
    <n v="0.7"/>
    <n v="0"/>
    <n v="0.77"/>
    <n v="7.0000000000000062E-2"/>
    <n v="9.0909090909090988"/>
  </r>
  <r>
    <n v="4"/>
    <d v="2023-05-23T00:00:00"/>
    <x v="11"/>
    <n v="0.63"/>
    <n v="0"/>
    <n v="0.7"/>
    <n v="6.9999999999999951E-2"/>
    <n v="9.9999999999999929"/>
  </r>
  <r>
    <n v="4"/>
    <d v="2023-05-30T00:00:00"/>
    <x v="11"/>
    <n v="0.6"/>
    <n v="0"/>
    <n v="0.66"/>
    <n v="6.0000000000000053E-2"/>
    <n v="9.0909090909090988"/>
  </r>
  <r>
    <n v="4"/>
    <d v="2023-06-06T00:00:00"/>
    <x v="0"/>
    <n v="0.54"/>
    <n v="0"/>
    <n v="0.6"/>
    <n v="5.9999999999999942E-2"/>
    <n v="9.9999999999999911"/>
  </r>
  <r>
    <n v="4"/>
    <d v="2023-06-13T00:00:00"/>
    <x v="0"/>
    <n v="0.47"/>
    <n v="0"/>
    <n v="0.52"/>
    <n v="5.0000000000000044E-2"/>
    <n v="9.6153846153846239"/>
  </r>
  <r>
    <n v="4"/>
    <d v="2023-06-20T00:00:00"/>
    <x v="0"/>
    <n v="0.43"/>
    <n v="0"/>
    <m/>
    <m/>
    <m/>
  </r>
  <r>
    <n v="4"/>
    <d v="2023-06-27T00:00:00"/>
    <x v="0"/>
    <n v="0.53"/>
    <n v="0.01"/>
    <n v="0.6"/>
    <n v="5.9999999999999942E-2"/>
    <n v="9.9999999999999911"/>
  </r>
  <r>
    <n v="4"/>
    <d v="2023-07-05T00:00:00"/>
    <x v="1"/>
    <n v="0.64"/>
    <n v="0.01"/>
    <n v="0.71"/>
    <n v="5.9999999999999942E-2"/>
    <n v="8.450704225352105"/>
  </r>
  <r>
    <n v="4"/>
    <d v="2023-07-11T00:00:00"/>
    <x v="1"/>
    <n v="0.69"/>
    <n v="0"/>
    <n v="0.71"/>
    <n v="2.0000000000000018E-2"/>
    <n v="2.8169014084507067"/>
  </r>
  <r>
    <n v="4"/>
    <d v="2023-07-18T00:00:00"/>
    <x v="1"/>
    <n v="0.57999999999999996"/>
    <n v="0.01"/>
    <n v="0.65"/>
    <n v="6.0000000000000053E-2"/>
    <n v="9.2307692307692388"/>
  </r>
  <r>
    <n v="4"/>
    <d v="2023-07-25T00:00:00"/>
    <x v="1"/>
    <n v="0.55000000000000004"/>
    <n v="0"/>
    <n v="0.59"/>
    <n v="3.9999999999999925E-2"/>
    <n v="6.7796610169491398"/>
  </r>
  <r>
    <n v="4"/>
    <d v="2023-08-01T00:00:00"/>
    <x v="2"/>
    <n v="0.49"/>
    <n v="0"/>
    <n v="0.54"/>
    <n v="5.0000000000000044E-2"/>
    <n v="9.2592592592592666"/>
  </r>
  <r>
    <n v="4"/>
    <d v="2023-08-08T00:00:00"/>
    <x v="2"/>
    <n v="0.56000000000000005"/>
    <n v="0"/>
    <n v="0.54"/>
    <n v="-2.0000000000000018E-2"/>
    <n v="-3.7037037037037068"/>
  </r>
  <r>
    <n v="4"/>
    <d v="2023-08-15T00:00:00"/>
    <x v="2"/>
    <n v="0.67"/>
    <n v="0.01"/>
    <n v="0.74"/>
    <n v="5.9999999999999942E-2"/>
    <n v="8.1081081081080999"/>
  </r>
  <r>
    <n v="4"/>
    <d v="2023-08-22T00:00:00"/>
    <x v="2"/>
    <n v="0.56000000000000005"/>
    <n v="0.01"/>
    <n v="0.63"/>
    <n v="5.9999999999999942E-2"/>
    <n v="9.5238095238095148"/>
  </r>
  <r>
    <n v="4"/>
    <d v="2023-08-29T00:00:00"/>
    <x v="2"/>
    <n v="0.53"/>
    <n v="0.01"/>
    <n v="0.59"/>
    <n v="4.9999999999999933E-2"/>
    <n v="8.4745762711864288"/>
  </r>
  <r>
    <n v="4"/>
    <d v="2023-09-05T00:00:00"/>
    <x v="3"/>
    <n v="0.56999999999999995"/>
    <n v="0.01"/>
    <n v="0.62"/>
    <n v="4.0000000000000036E-2"/>
    <n v="6.4516129032258114"/>
  </r>
  <r>
    <n v="4"/>
    <d v="2023-09-12T00:00:00"/>
    <x v="3"/>
    <n v="0.64"/>
    <n v="0.01"/>
    <n v="0.66"/>
    <n v="1.0000000000000009E-2"/>
    <n v="1.5151515151515165"/>
  </r>
  <r>
    <n v="4"/>
    <d v="2023-09-18T00:00:00"/>
    <x v="3"/>
    <n v="0.72"/>
    <n v="0.01"/>
    <n v="0.76"/>
    <n v="3.0000000000000027E-2"/>
    <n v="3.947368421052635"/>
  </r>
  <r>
    <n v="4"/>
    <d v="2023-09-26T00:00:00"/>
    <x v="3"/>
    <n v="0.63"/>
    <n v="0.01"/>
    <n v="0.67"/>
    <n v="3.0000000000000027E-2"/>
    <n v="4.4776119402985115"/>
  </r>
  <r>
    <n v="4"/>
    <d v="2023-10-03T00:00:00"/>
    <x v="4"/>
    <n v="0.55000000000000004"/>
    <n v="0"/>
    <n v="0.67"/>
    <n v="0.12"/>
    <n v="17.910447761194028"/>
  </r>
  <r>
    <n v="4"/>
    <d v="2023-10-10T00:00:00"/>
    <x v="4"/>
    <n v="0.48"/>
    <n v="0.01"/>
    <n v="0.61"/>
    <n v="0.12"/>
    <n v="19.672131147540984"/>
  </r>
  <r>
    <n v="4"/>
    <d v="2023-10-17T00:00:00"/>
    <x v="4"/>
    <n v="0.56000000000000005"/>
    <n v="0"/>
    <n v="0.68"/>
    <n v="0.12"/>
    <n v="17.647058823529409"/>
  </r>
  <r>
    <n v="4"/>
    <d v="2023-10-24T00:00:00"/>
    <x v="4"/>
    <n v="0.67"/>
    <n v="0.01"/>
    <n v="0.78"/>
    <n v="9.9999999999999978E-2"/>
    <n v="12.820512820512816"/>
  </r>
  <r>
    <n v="4"/>
    <d v="2023-10-31T00:00:00"/>
    <x v="4"/>
    <n v="0.48"/>
    <n v="0.01"/>
    <n v="0.59"/>
    <n v="9.9999999999999978E-2"/>
    <n v="16.949152542372879"/>
  </r>
  <r>
    <n v="4"/>
    <d v="2023-11-14T00:00:00"/>
    <x v="5"/>
    <n v="0.6"/>
    <n v="0"/>
    <n v="0.65"/>
    <n v="5.0000000000000044E-2"/>
    <n v="7.6923076923076987"/>
  </r>
  <r>
    <n v="4"/>
    <d v="2023-11-20T00:00:00"/>
    <x v="5"/>
    <n v="0.61"/>
    <n v="0.01"/>
    <n v="0.66"/>
    <n v="4.0000000000000036E-2"/>
    <n v="6.0606060606060659"/>
  </r>
  <r>
    <n v="4"/>
    <d v="2023-11-28T00:00:00"/>
    <x v="5"/>
    <n v="0.65"/>
    <n v="0.01"/>
    <n v="0.73"/>
    <n v="6.9999999999999951E-2"/>
    <n v="9.5890410958904049"/>
  </r>
  <r>
    <n v="4"/>
    <d v="2023-12-05T00:00:00"/>
    <x v="6"/>
    <n v="0.63"/>
    <n v="0.01"/>
    <n v="0.69"/>
    <n v="4.9999999999999933E-2"/>
    <n v="7.2463768115941933"/>
  </r>
  <r>
    <n v="4"/>
    <d v="2023-12-12T00:00:00"/>
    <x v="6"/>
    <n v="0.69"/>
    <n v="0.01"/>
    <n v="0.83"/>
    <n v="0.13"/>
    <n v="15.66265060240964"/>
  </r>
  <r>
    <n v="4"/>
    <d v="2023-12-19T00:00:00"/>
    <x v="6"/>
    <n v="0.65"/>
    <n v="0.01"/>
    <n v="0.73"/>
    <n v="6.9999999999999951E-2"/>
    <n v="9.5890410958904049"/>
  </r>
  <r>
    <n v="4"/>
    <d v="2023-12-26T00:00:00"/>
    <x v="6"/>
    <n v="0.62"/>
    <n v="0.01"/>
    <n v="0.76"/>
    <n v="0.13"/>
    <n v="17.105263157894736"/>
  </r>
  <r>
    <n v="4"/>
    <d v="2024-01-02T00:00:00"/>
    <x v="7"/>
    <n v="0.64"/>
    <n v="0.01"/>
    <n v="0.7"/>
    <n v="4.9999999999999933E-2"/>
    <n v="7.1428571428571344"/>
  </r>
  <r>
    <n v="4"/>
    <d v="2024-01-16T00:00:00"/>
    <x v="7"/>
    <n v="0.66"/>
    <n v="0.01"/>
    <n v="0.69"/>
    <n v="1.9999999999999907E-2"/>
    <n v="2.8985507246376678"/>
  </r>
  <r>
    <n v="4"/>
    <d v="2024-01-23T00:00:00"/>
    <x v="7"/>
    <n v="0.65"/>
    <n v="0.01"/>
    <n v="0.68"/>
    <n v="2.0000000000000018E-2"/>
    <n v="2.9411764705882377"/>
  </r>
  <r>
    <n v="4"/>
    <d v="2024-01-30T00:00:00"/>
    <x v="7"/>
    <n v="0.68"/>
    <n v="0.01"/>
    <n v="0.7"/>
    <n v="9.9999999999998979E-3"/>
    <n v="1.4285714285714142"/>
  </r>
  <r>
    <n v="4"/>
    <d v="2024-02-06T00:00:00"/>
    <x v="8"/>
    <n v="0.64"/>
    <n v="0.02"/>
    <n v="0.66"/>
    <n v="0"/>
    <n v="0"/>
  </r>
  <r>
    <n v="4"/>
    <d v="2024-02-13T00:00:00"/>
    <x v="8"/>
    <n v="0.61"/>
    <n v="0.01"/>
    <n v="0.69"/>
    <n v="6.9999999999999951E-2"/>
    <n v="10.144927536231878"/>
  </r>
  <r>
    <n v="4"/>
    <d v="2024-02-20T00:00:00"/>
    <x v="8"/>
    <n v="0.65"/>
    <n v="0.01"/>
    <n v="0.67"/>
    <n v="1.0000000000000009E-2"/>
    <n v="1.492537313432837"/>
  </r>
  <r>
    <n v="4"/>
    <d v="2024-02-27T00:00:00"/>
    <x v="8"/>
    <n v="0.64"/>
    <n v="0.01"/>
    <n v="0.68"/>
    <n v="3.0000000000000027E-2"/>
    <n v="4.4117647058823568"/>
  </r>
  <r>
    <n v="4"/>
    <d v="2023-03-05T00:00:00"/>
    <x v="9"/>
    <n v="0.63"/>
    <n v="0.01"/>
    <n v="0.68"/>
    <n v="4.0000000000000036E-2"/>
    <n v="5.8823529411764754"/>
  </r>
  <r>
    <n v="4"/>
    <d v="2024-03-12T00:00:00"/>
    <x v="9"/>
    <n v="0.66"/>
    <n v="0.01"/>
    <n v="0.73"/>
    <n v="5.9999999999999942E-2"/>
    <n v="8.2191780821917728"/>
  </r>
  <r>
    <n v="4"/>
    <d v="2024-03-19T00:00:00"/>
    <x v="9"/>
    <n v="0.62"/>
    <n v="0.01"/>
    <n v="0.65"/>
    <n v="2.0000000000000018E-2"/>
    <n v="3.0769230769230793"/>
  </r>
  <r>
    <n v="4"/>
    <d v="2024-03-26T00:00:00"/>
    <x v="9"/>
    <n v="0.62"/>
    <n v="0.01"/>
    <n v="0.66"/>
    <n v="3.0000000000000027E-2"/>
    <n v="4.5454545454545494"/>
  </r>
  <r>
    <n v="4"/>
    <d v="2024-04-02T00:00:00"/>
    <x v="10"/>
    <n v="0.61"/>
    <n v="0"/>
    <n v="0.65"/>
    <n v="4.0000000000000036E-2"/>
    <n v="6.1538461538461586"/>
  </r>
  <r>
    <n v="4"/>
    <d v="2024-04-09T00:00:00"/>
    <x v="10"/>
    <n v="0.68"/>
    <n v="0.01"/>
    <n v="0.72"/>
    <n v="2.9999999999999916E-2"/>
    <n v="4.1666666666666554"/>
  </r>
  <r>
    <n v="4"/>
    <d v="2024-04-16T00:00:00"/>
    <x v="10"/>
    <n v="0.67"/>
    <n v="0.01"/>
    <n v="0.7"/>
    <n v="1.9999999999999907E-2"/>
    <n v="2.8571428571428439"/>
  </r>
  <r>
    <n v="4"/>
    <d v="2024-04-23T00:00:00"/>
    <x v="10"/>
    <n v="0.62"/>
    <n v="0.01"/>
    <n v="0.66"/>
    <n v="3.0000000000000027E-2"/>
    <n v="4.5454545454545494"/>
  </r>
  <r>
    <n v="4"/>
    <d v="2024-04-30T00:00:00"/>
    <x v="10"/>
    <n v="0.61"/>
    <n v="0.01"/>
    <n v="0.67"/>
    <n v="5.0000000000000044E-2"/>
    <n v="7.4626865671641855"/>
  </r>
  <r>
    <n v="4"/>
    <d v="2024-05-06T00:00:00"/>
    <x v="11"/>
    <n v="0.57999999999999996"/>
    <n v="0.02"/>
    <n v="0.62"/>
    <n v="2.0000000000000018E-2"/>
    <n v="3.2258064516129057"/>
  </r>
  <r>
    <n v="4"/>
    <d v="2024-05-14T00:00:00"/>
    <x v="11"/>
    <n v="0.56999999999999995"/>
    <n v="0.01"/>
    <n v="0.59"/>
    <n v="1.0000000000000009E-2"/>
    <n v="1.6949152542372898"/>
  </r>
  <r>
    <n v="4"/>
    <d v="2024-06-25T00:00:00"/>
    <x v="0"/>
    <n v="0.43"/>
    <n v="0.01"/>
    <n v="0.48"/>
    <n v="3.999999999999998E-2"/>
    <n v="8.3333333333333304"/>
  </r>
  <r>
    <n v="4"/>
    <d v="2024-07-02T00:00:00"/>
    <x v="1"/>
    <n v="0.44"/>
    <n v="0.01"/>
    <n v="0.48"/>
    <n v="2.9999999999999971E-2"/>
    <n v="6.2499999999999947"/>
  </r>
  <r>
    <n v="4"/>
    <d v="2024-07-09T00:00:00"/>
    <x v="1"/>
    <n v="0.34"/>
    <n v="0.01"/>
    <n v="0.38"/>
    <n v="2.9999999999999971E-2"/>
    <n v="7.8947368421052557"/>
  </r>
  <r>
    <n v="4"/>
    <d v="2024-07-16T00:00:00"/>
    <x v="1"/>
    <n v="0.2"/>
    <n v="0.02"/>
    <n v="0.22"/>
    <n v="0"/>
    <n v="0"/>
  </r>
  <r>
    <n v="4"/>
    <d v="2024-07-23T00:00:00"/>
    <x v="1"/>
    <n v="0.56000000000000005"/>
    <n v="0.01"/>
    <n v="0.59"/>
    <n v="1.9999999999999907E-2"/>
    <n v="3.3898305084745601"/>
  </r>
  <r>
    <n v="4"/>
    <d v="2024-07-30T00:00:00"/>
    <x v="1"/>
    <n v="0.34"/>
    <n v="0.01"/>
    <n v="0.4"/>
    <n v="4.9999999999999989E-2"/>
    <n v="12.499999999999996"/>
  </r>
  <r>
    <n v="4"/>
    <d v="2024-08-06T00:00:00"/>
    <x v="2"/>
    <n v="0.31"/>
    <n v="0.02"/>
    <n v="0.35"/>
    <n v="1.9999999999999962E-2"/>
    <n v="5.7142857142857038"/>
  </r>
  <r>
    <n v="4"/>
    <d v="2024-08-13T00:00:00"/>
    <x v="2"/>
    <n v="0.43"/>
    <n v="0.01"/>
    <n v="0.51"/>
    <n v="7.0000000000000007E-2"/>
    <n v="13.725490196078432"/>
  </r>
  <r>
    <n v="4"/>
    <d v="2024-08-20T00:00:00"/>
    <x v="2"/>
    <n v="0.47"/>
    <n v="0.02"/>
    <n v="0.5"/>
    <n v="1.0000000000000009E-2"/>
    <n v="2.0000000000000018"/>
  </r>
  <r>
    <n v="4"/>
    <d v="2024-08-27T00:00:00"/>
    <x v="2"/>
    <n v="0.25"/>
    <n v="0.01"/>
    <n v="0.28000000000000003"/>
    <n v="2.0000000000000018E-2"/>
    <n v="7.1428571428571477"/>
  </r>
  <r>
    <n v="4"/>
    <d v="2024-11-26T00:00:00"/>
    <x v="5"/>
    <n v="0.64"/>
    <n v="0.01"/>
    <n v="0.71"/>
    <n v="5.9999999999999942E-2"/>
    <n v="8.450704225352105"/>
  </r>
  <r>
    <n v="4"/>
    <d v="2024-12-03T00:00:00"/>
    <x v="6"/>
    <n v="0.6"/>
    <n v="0.01"/>
    <n v="0.59"/>
    <n v="-2.0000000000000018E-2"/>
    <n v="-3.3898305084745797"/>
  </r>
  <r>
    <n v="4"/>
    <d v="2024-12-10T00:00:00"/>
    <x v="6"/>
    <n v="0.59"/>
    <n v="0"/>
    <n v="0.62"/>
    <n v="3.0000000000000027E-2"/>
    <n v="4.8387096774193585"/>
  </r>
  <r>
    <n v="4"/>
    <d v="2024-12-17T00:00:00"/>
    <x v="6"/>
    <n v="0.55000000000000004"/>
    <n v="0.01"/>
    <n v="0.63"/>
    <n v="6.9999999999999951E-2"/>
    <n v="11.111111111111104"/>
  </r>
  <r>
    <n v="4"/>
    <d v="2024-12-30T00:00:00"/>
    <x v="6"/>
    <n v="0.51"/>
    <n v="0.01"/>
    <n v="0.52"/>
    <n v="0"/>
    <n v="0"/>
  </r>
  <r>
    <n v="4"/>
    <d v="2025-01-07T00:00:00"/>
    <x v="7"/>
    <n v="0.52"/>
    <n v="0.01"/>
    <n v="0.59"/>
    <n v="5.9999999999999942E-2"/>
    <n v="10.169491525423719"/>
  </r>
  <r>
    <n v="4"/>
    <d v="2025-01-14T00:00:00"/>
    <x v="7"/>
    <n v="0.51"/>
    <n v="0.01"/>
    <n v="0.54"/>
    <n v="2.0000000000000018E-2"/>
    <n v="3.7037037037037068"/>
  </r>
  <r>
    <n v="4"/>
    <d v="2025-01-21T00:00:00"/>
    <x v="7"/>
    <n v="0.52"/>
    <n v="0"/>
    <n v="0.6"/>
    <n v="7.999999999999996E-2"/>
    <n v="13.333333333333327"/>
  </r>
  <r>
    <n v="4"/>
    <d v="2025-01-28T00:00:00"/>
    <x v="7"/>
    <n v="0.52"/>
    <n v="0.01"/>
    <n v="0.56000000000000005"/>
    <n v="3.0000000000000027E-2"/>
    <n v="5.3571428571428621"/>
  </r>
  <r>
    <n v="4"/>
    <d v="2025-02-04T00:00:00"/>
    <x v="8"/>
    <n v="0.55000000000000004"/>
    <n v="0.01"/>
    <n v="0.6"/>
    <n v="3.9999999999999925E-2"/>
    <n v="6.6666666666666536"/>
  </r>
  <r>
    <n v="4"/>
    <d v="2025-02-11T00:00:00"/>
    <x v="8"/>
    <n v="0.51"/>
    <n v="0.01"/>
    <n v="0.53"/>
    <n v="1.0000000000000009E-2"/>
    <n v="1.8867924528301903"/>
  </r>
  <r>
    <n v="4"/>
    <d v="2025-02-18T00:00:00"/>
    <x v="8"/>
    <n v="0.51"/>
    <n v="0.01"/>
    <n v="0.52"/>
    <n v="0"/>
    <n v="0"/>
  </r>
  <r>
    <n v="4"/>
    <d v="2025-02-25T00:00:00"/>
    <x v="8"/>
    <n v="0.47"/>
    <n v="0"/>
    <n v="0.5"/>
    <n v="3.0000000000000027E-2"/>
    <n v="6.0000000000000053"/>
  </r>
  <r>
    <n v="4"/>
    <d v="2025-03-04T00:00:00"/>
    <x v="9"/>
    <n v="0.48"/>
    <n v="0"/>
    <n v="0.52"/>
    <n v="4.0000000000000036E-2"/>
    <n v="7.6923076923076987"/>
  </r>
  <r>
    <n v="4"/>
    <d v="2025-03-11T00:00:00"/>
    <x v="9"/>
    <n v="0.47"/>
    <n v="0"/>
    <n v="0.5"/>
    <n v="3.0000000000000027E-2"/>
    <n v="6.0000000000000053"/>
  </r>
  <r>
    <n v="4"/>
    <d v="2025-03-18T00:00:00"/>
    <x v="9"/>
    <n v="0.47"/>
    <n v="0"/>
    <n v="0.5"/>
    <n v="3.0000000000000027E-2"/>
    <n v="6.0000000000000053"/>
  </r>
  <r>
    <n v="4"/>
    <d v="2025-03-25T00:00:00"/>
    <x v="9"/>
    <n v="0.46"/>
    <n v="0.01"/>
    <n v="0.51"/>
    <n v="3.999999999999998E-2"/>
    <n v="7.84313725490195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4"/>
    <d v="2019-06-04T00:00:00"/>
    <x v="0"/>
    <n v="0.56000000000000005"/>
    <n v="0.01"/>
    <n v="0.54"/>
    <n v="-3.0000000000000027E-2"/>
  </r>
  <r>
    <n v="4"/>
    <d v="2019-06-11T00:00:00"/>
    <x v="0"/>
    <n v="0.52"/>
    <n v="0.01"/>
    <n v="0.55000000000000004"/>
    <n v="2.0000000000000018E-2"/>
  </r>
  <r>
    <n v="4"/>
    <d v="2019-06-18T00:00:00"/>
    <x v="0"/>
    <n v="0.54"/>
    <n v="0.01"/>
    <n v="0.55000000000000004"/>
    <n v="0"/>
  </r>
  <r>
    <n v="4"/>
    <d v="2019-06-25T00:00:00"/>
    <x v="0"/>
    <n v="0.56999999999999995"/>
    <n v="0.01"/>
    <n v="0.55000000000000004"/>
    <n v="-2.9999999999999916E-2"/>
  </r>
  <r>
    <n v="4"/>
    <d v="2019-07-02T00:00:00"/>
    <x v="1"/>
    <n v="0.59"/>
    <n v="0.01"/>
    <n v="0.56999999999999995"/>
    <n v="-3.0000000000000027E-2"/>
  </r>
  <r>
    <n v="4"/>
    <d v="2019-07-09T00:00:00"/>
    <x v="1"/>
    <n v="0.56000000000000005"/>
    <n v="0.01"/>
    <n v="0.56000000000000005"/>
    <n v="-1.0000000000000009E-2"/>
  </r>
  <r>
    <n v="4"/>
    <d v="2019-07-16T00:00:00"/>
    <x v="1"/>
    <n v="0.61"/>
    <n v="0"/>
    <n v="0.65"/>
    <n v="4.0000000000000036E-2"/>
  </r>
  <r>
    <n v="4"/>
    <d v="2019-07-23T00:00:00"/>
    <x v="1"/>
    <n v="0.6"/>
    <n v="0.01"/>
    <n v="0.6"/>
    <n v="-1.0000000000000009E-2"/>
  </r>
  <r>
    <n v="4"/>
    <d v="2019-07-30T00:00:00"/>
    <x v="1"/>
    <n v="0.55000000000000004"/>
    <n v="0.01"/>
    <n v="0.57999999999999996"/>
    <n v="1.9999999999999907E-2"/>
  </r>
  <r>
    <n v="4"/>
    <d v="2019-08-06T00:00:00"/>
    <x v="2"/>
    <n v="0.51"/>
    <n v="0.01"/>
    <n v="0.6"/>
    <n v="7.999999999999996E-2"/>
  </r>
  <r>
    <n v="4"/>
    <d v="2019-08-13T00:00:00"/>
    <x v="2"/>
    <n v="0.49"/>
    <n v="0"/>
    <n v="0.48"/>
    <n v="-1.0000000000000009E-2"/>
  </r>
  <r>
    <n v="4"/>
    <d v="2019-08-20T00:00:00"/>
    <x v="2"/>
    <n v="0.46"/>
    <n v="0.01"/>
    <n v="0.43"/>
    <n v="-4.0000000000000036E-2"/>
  </r>
  <r>
    <n v="4"/>
    <d v="2019-08-27T00:00:00"/>
    <x v="2"/>
    <n v="0.53"/>
    <n v="0.01"/>
    <n v="0.5"/>
    <n v="-4.0000000000000036E-2"/>
  </r>
  <r>
    <n v="4"/>
    <d v="2019-09-03T00:00:00"/>
    <x v="3"/>
    <n v="0.44"/>
    <n v="0.01"/>
    <n v="0.5"/>
    <n v="4.9999999999999989E-2"/>
  </r>
  <r>
    <n v="4"/>
    <d v="2019-09-10T00:00:00"/>
    <x v="3"/>
    <n v="0.35"/>
    <n v="0"/>
    <n v="0.37"/>
    <n v="2.0000000000000018E-2"/>
  </r>
  <r>
    <n v="4"/>
    <d v="2019-09-17T00:00:00"/>
    <x v="3"/>
    <n v="0.26"/>
    <n v="0"/>
    <n v="0.27"/>
    <n v="1.0000000000000009E-2"/>
  </r>
  <r>
    <n v="4"/>
    <d v="2019-10-08T00:00:00"/>
    <x v="4"/>
    <n v="0.64"/>
    <n v="0.01"/>
    <n v="0.66"/>
    <n v="1.0000000000000009E-2"/>
  </r>
  <r>
    <n v="4"/>
    <d v="2019-10-22T00:00:00"/>
    <x v="4"/>
    <n v="0.35"/>
    <n v="0"/>
    <n v="0.36"/>
    <n v="1.0000000000000009E-2"/>
  </r>
  <r>
    <n v="4"/>
    <d v="2019-10-28T00:00:00"/>
    <x v="4"/>
    <n v="0.68"/>
    <n v="0.01"/>
    <n v="0.69"/>
    <n v="0"/>
  </r>
  <r>
    <n v="4"/>
    <d v="2019-11-05T00:00:00"/>
    <x v="5"/>
    <n v="0.63"/>
    <n v="0.01"/>
    <n v="0.64"/>
    <n v="0"/>
  </r>
  <r>
    <n v="4"/>
    <d v="2019-11-12T00:00:00"/>
    <x v="5"/>
    <n v="0.59"/>
    <n v="0"/>
    <n v="0.62"/>
    <n v="3.0000000000000027E-2"/>
  </r>
  <r>
    <n v="4"/>
    <d v="2019-11-19T00:00:00"/>
    <x v="5"/>
    <n v="0.63"/>
    <n v="0"/>
    <n v="0.67"/>
    <n v="4.0000000000000036E-2"/>
  </r>
  <r>
    <n v="4"/>
    <d v="2019-11-26T00:00:00"/>
    <x v="5"/>
    <n v="0.7"/>
    <n v="0.01"/>
    <n v="0.7"/>
    <n v="-1.0000000000000009E-2"/>
  </r>
  <r>
    <n v="4"/>
    <d v="2019-12-03T00:00:00"/>
    <x v="6"/>
    <n v="0.69"/>
    <n v="0"/>
    <n v="0.7"/>
    <n v="1.0000000000000009E-2"/>
  </r>
  <r>
    <n v="4"/>
    <d v="2019-12-10T00:00:00"/>
    <x v="6"/>
    <n v="0.72"/>
    <n v="0"/>
    <n v="0.81"/>
    <n v="9.000000000000008E-2"/>
  </r>
  <r>
    <n v="4"/>
    <d v="2019-12-17T00:00:00"/>
    <x v="6"/>
    <n v="0.8"/>
    <n v="0"/>
    <n v="0.81"/>
    <n v="1.0000000000000009E-2"/>
  </r>
  <r>
    <n v="4"/>
    <d v="2019-12-23T00:00:00"/>
    <x v="6"/>
    <n v="0.68"/>
    <n v="0"/>
    <n v="0.7"/>
    <n v="1.9999999999999907E-2"/>
  </r>
  <r>
    <n v="4"/>
    <d v="2019-12-30T00:00:00"/>
    <x v="6"/>
    <n v="0.61"/>
    <n v="0"/>
    <n v="0.64"/>
    <n v="3.0000000000000027E-2"/>
  </r>
  <r>
    <n v="4"/>
    <d v="2020-01-07T00:00:00"/>
    <x v="7"/>
    <n v="0.63"/>
    <n v="0.01"/>
    <n v="0.66"/>
    <n v="2.0000000000000018E-2"/>
  </r>
  <r>
    <n v="4"/>
    <d v="2020-01-14T00:00:00"/>
    <x v="7"/>
    <n v="0.65"/>
    <n v="0"/>
    <n v="0.65"/>
    <n v="0"/>
  </r>
  <r>
    <n v="4"/>
    <d v="2020-01-21T00:00:00"/>
    <x v="7"/>
    <n v="0.61"/>
    <n v="0.01"/>
    <m/>
    <m/>
  </r>
  <r>
    <n v="4"/>
    <d v="2020-01-28T00:00:00"/>
    <x v="7"/>
    <n v="0.62"/>
    <n v="0.01"/>
    <n v="0.62"/>
    <n v="-1.0000000000000009E-2"/>
  </r>
  <r>
    <n v="4"/>
    <d v="2020-02-04T00:00:00"/>
    <x v="8"/>
    <n v="0.56999999999999995"/>
    <n v="0"/>
    <n v="0.6"/>
    <n v="3.0000000000000027E-2"/>
  </r>
  <r>
    <n v="4"/>
    <d v="2020-02-11T00:00:00"/>
    <x v="8"/>
    <n v="0.69"/>
    <n v="0"/>
    <n v="0.67"/>
    <n v="-1.9999999999999907E-2"/>
  </r>
  <r>
    <n v="4"/>
    <d v="2020-02-18T00:00:00"/>
    <x v="8"/>
    <n v="0.62"/>
    <n v="0.01"/>
    <n v="0.66"/>
    <n v="3.0000000000000027E-2"/>
  </r>
  <r>
    <n v="4"/>
    <d v="2020-02-25T00:00:00"/>
    <x v="8"/>
    <n v="0.57999999999999996"/>
    <n v="0"/>
    <n v="0.6"/>
    <n v="2.0000000000000018E-2"/>
  </r>
  <r>
    <n v="4"/>
    <d v="2020-03-03T00:00:00"/>
    <x v="9"/>
    <n v="0.57999999999999996"/>
    <n v="0.01"/>
    <n v="0.61"/>
    <n v="2.0000000000000018E-2"/>
  </r>
  <r>
    <n v="4"/>
    <d v="2020-03-10T00:00:00"/>
    <x v="9"/>
    <n v="0.56999999999999995"/>
    <n v="0"/>
    <n v="0.6"/>
    <n v="3.0000000000000027E-2"/>
  </r>
  <r>
    <n v="4"/>
    <d v="2020-03-17T00:00:00"/>
    <x v="9"/>
    <n v="0.57999999999999996"/>
    <n v="0"/>
    <n v="0.61"/>
    <n v="3.0000000000000027E-2"/>
  </r>
  <r>
    <n v="4"/>
    <d v="2020-03-24T00:00:00"/>
    <x v="9"/>
    <n v="0.57999999999999996"/>
    <n v="0.01"/>
    <n v="0.61"/>
    <n v="2.0000000000000018E-2"/>
  </r>
  <r>
    <n v="4"/>
    <d v="2020-03-31T00:00:00"/>
    <x v="9"/>
    <n v="0.56000000000000005"/>
    <n v="0"/>
    <n v="0.6"/>
    <n v="3.9999999999999925E-2"/>
  </r>
  <r>
    <n v="4"/>
    <d v="2020-04-07T00:00:00"/>
    <x v="10"/>
    <n v="0.56000000000000005"/>
    <n v="0.01"/>
    <n v="0.57999999999999996"/>
    <n v="9.9999999999998979E-3"/>
  </r>
  <r>
    <n v="4"/>
    <d v="2020-04-14T00:00:00"/>
    <x v="10"/>
    <n v="0.6"/>
    <n v="0.01"/>
    <n v="0.65"/>
    <n v="4.0000000000000036E-2"/>
  </r>
  <r>
    <n v="4"/>
    <d v="2020-04-21T00:00:00"/>
    <x v="10"/>
    <n v="0.57999999999999996"/>
    <n v="0.01"/>
    <n v="0.59"/>
    <n v="0"/>
  </r>
  <r>
    <n v="4"/>
    <d v="2020-04-28T00:00:00"/>
    <x v="10"/>
    <n v="0.6"/>
    <n v="0.01"/>
    <n v="0.62"/>
    <n v="1.0000000000000009E-2"/>
  </r>
  <r>
    <n v="4"/>
    <d v="2020-05-05T00:00:00"/>
    <x v="11"/>
    <n v="0.6"/>
    <n v="0"/>
    <n v="0.63"/>
    <n v="3.0000000000000027E-2"/>
  </r>
  <r>
    <n v="4"/>
    <d v="2020-05-12T00:00:00"/>
    <x v="11"/>
    <n v="0.56000000000000005"/>
    <n v="0"/>
    <n v="0.56999999999999995"/>
    <n v="9.9999999999998979E-3"/>
  </r>
  <r>
    <n v="4"/>
    <d v="2020-05-19T00:00:00"/>
    <x v="11"/>
    <n v="0.54"/>
    <n v="0"/>
    <n v="0.6"/>
    <n v="5.9999999999999942E-2"/>
  </r>
  <r>
    <n v="4"/>
    <d v="2020-05-26T00:00:00"/>
    <x v="11"/>
    <n v="0.53"/>
    <n v="0.01"/>
    <n v="0.54"/>
    <n v="0"/>
  </r>
  <r>
    <n v="4"/>
    <d v="2020-06-02T00:00:00"/>
    <x v="0"/>
    <n v="0.52"/>
    <n v="0.01"/>
    <n v="0.56000000000000005"/>
    <n v="3.0000000000000027E-2"/>
  </r>
  <r>
    <n v="4"/>
    <d v="2020-06-09T00:00:00"/>
    <x v="0"/>
    <n v="0.49"/>
    <n v="0"/>
    <n v="0.49"/>
    <n v="0"/>
  </r>
  <r>
    <n v="4"/>
    <d v="2020-06-16T00:00:00"/>
    <x v="0"/>
    <n v="0.49"/>
    <n v="0"/>
    <n v="0.53"/>
    <n v="4.0000000000000036E-2"/>
  </r>
  <r>
    <n v="4"/>
    <d v="2020-06-23T00:00:00"/>
    <x v="0"/>
    <n v="0.46"/>
    <n v="0.01"/>
    <n v="0.59"/>
    <n v="0.11999999999999994"/>
  </r>
  <r>
    <n v="4"/>
    <d v="2020-06-30T00:00:00"/>
    <x v="0"/>
    <n v="0.51"/>
    <n v="0"/>
    <n v="0.53"/>
    <n v="2.0000000000000018E-2"/>
  </r>
  <r>
    <n v="4"/>
    <d v="2020-07-07T00:00:00"/>
    <x v="1"/>
    <n v="0.47"/>
    <n v="0.01"/>
    <n v="0.5"/>
    <n v="2.0000000000000018E-2"/>
  </r>
  <r>
    <n v="4"/>
    <d v="2020-07-14T00:00:00"/>
    <x v="1"/>
    <n v="0.44"/>
    <n v="0.01"/>
    <n v="0.47"/>
    <n v="1.9999999999999962E-2"/>
  </r>
  <r>
    <n v="4"/>
    <d v="2020-07-21T00:00:00"/>
    <x v="1"/>
    <n v="0.44"/>
    <n v="0"/>
    <n v="0.48"/>
    <n v="3.999999999999998E-2"/>
  </r>
  <r>
    <n v="4"/>
    <d v="2020-07-28T00:00:00"/>
    <x v="1"/>
    <n v="0.42"/>
    <n v="0.01"/>
    <n v="0.47"/>
    <n v="3.999999999999998E-2"/>
  </r>
  <r>
    <n v="4"/>
    <d v="2020-08-04T00:00:00"/>
    <x v="2"/>
    <n v="0.56000000000000005"/>
    <n v="0"/>
    <n v="0.56999999999999995"/>
    <n v="9.9999999999998979E-3"/>
  </r>
  <r>
    <n v="4"/>
    <d v="2020-08-11T00:00:00"/>
    <x v="2"/>
    <n v="0.39"/>
    <n v="0.01"/>
    <n v="0.43"/>
    <n v="2.9999999999999971E-2"/>
  </r>
  <r>
    <n v="4"/>
    <d v="2020-08-18T00:00:00"/>
    <x v="2"/>
    <n v="0.4"/>
    <n v="0.01"/>
    <n v="0.48"/>
    <n v="6.9999999999999951E-2"/>
  </r>
  <r>
    <n v="4"/>
    <d v="2020-08-25T00:00:00"/>
    <x v="2"/>
    <n v="0.55000000000000004"/>
    <n v="0.01"/>
    <n v="0.62"/>
    <n v="5.9999999999999942E-2"/>
  </r>
  <r>
    <n v="4"/>
    <d v="2020-09-01T00:00:00"/>
    <x v="3"/>
    <n v="0.59"/>
    <n v="0.01"/>
    <n v="0.63"/>
    <n v="3.0000000000000027E-2"/>
  </r>
  <r>
    <n v="4"/>
    <d v="2020-09-08T00:00:00"/>
    <x v="3"/>
    <n v="0.56000000000000005"/>
    <n v="0"/>
    <n v="0.63"/>
    <n v="6.9999999999999951E-2"/>
  </r>
  <r>
    <n v="4"/>
    <d v="2020-09-15T00:00:00"/>
    <x v="3"/>
    <m/>
    <m/>
    <m/>
    <m/>
  </r>
  <r>
    <n v="4"/>
    <d v="2020-09-22T00:00:00"/>
    <x v="3"/>
    <n v="0.43"/>
    <n v="0.01"/>
    <n v="0.64"/>
    <n v="0.2"/>
  </r>
  <r>
    <n v="4"/>
    <d v="2020-09-29T00:00:00"/>
    <x v="3"/>
    <n v="0.39"/>
    <n v="0.01"/>
    <n v="0.43"/>
    <n v="2.9999999999999971E-2"/>
  </r>
  <r>
    <n v="4"/>
    <d v="2020-10-06T00:00:00"/>
    <x v="4"/>
    <n v="0.45"/>
    <n v="0.01"/>
    <n v="0.49"/>
    <n v="2.9999999999999971E-2"/>
  </r>
  <r>
    <n v="4"/>
    <d v="2020-10-13T00:00:00"/>
    <x v="4"/>
    <n v="0.41"/>
    <n v="0"/>
    <n v="0.43"/>
    <n v="2.0000000000000018E-2"/>
  </r>
  <r>
    <n v="4"/>
    <d v="2020-10-20T00:00:00"/>
    <x v="4"/>
    <n v="0.35"/>
    <n v="0.01"/>
    <n v="0.37"/>
    <n v="1.0000000000000009E-2"/>
  </r>
  <r>
    <n v="4"/>
    <d v="2020-10-27T00:00:00"/>
    <x v="4"/>
    <n v="0.22"/>
    <n v="0.01"/>
    <n v="0.24"/>
    <n v="9.9999999999999811E-3"/>
  </r>
  <r>
    <n v="4"/>
    <d v="2020-11-03T00:00:00"/>
    <x v="5"/>
    <n v="0.53"/>
    <n v="0.01"/>
    <n v="0.56999999999999995"/>
    <n v="2.9999999999999916E-2"/>
  </r>
  <r>
    <n v="4"/>
    <d v="2020-11-10T00:00:00"/>
    <x v="5"/>
    <n v="0.47"/>
    <n v="0.01"/>
    <n v="0.49"/>
    <n v="1.0000000000000009E-2"/>
  </r>
  <r>
    <n v="4"/>
    <d v="2020-11-17T00:00:00"/>
    <x v="5"/>
    <n v="0.56999999999999995"/>
    <n v="0.01"/>
    <n v="0.59"/>
    <n v="1.0000000000000009E-2"/>
  </r>
  <r>
    <n v="4"/>
    <d v="2020-12-01T00:00:00"/>
    <x v="6"/>
    <n v="0.6"/>
    <n v="0.01"/>
    <n v="0.63"/>
    <n v="2.0000000000000018E-2"/>
  </r>
  <r>
    <n v="4"/>
    <d v="2020-12-08T00:00:00"/>
    <x v="6"/>
    <n v="0.65"/>
    <n v="0.01"/>
    <n v="0.68"/>
    <n v="2.0000000000000018E-2"/>
  </r>
  <r>
    <n v="4"/>
    <d v="2020-12-15T00:00:00"/>
    <x v="6"/>
    <n v="0.62"/>
    <n v="0.01"/>
    <n v="0.68"/>
    <n v="5.0000000000000044E-2"/>
  </r>
  <r>
    <n v="4"/>
    <d v="2020-12-22T00:00:00"/>
    <x v="6"/>
    <n v="0.56999999999999995"/>
    <n v="0.01"/>
    <n v="0.54"/>
    <n v="-3.9999999999999925E-2"/>
  </r>
  <r>
    <n v="4"/>
    <d v="2020-12-29T00:00:00"/>
    <x v="6"/>
    <n v="0.64"/>
    <n v="0.01"/>
    <n v="0.72"/>
    <n v="6.9999999999999951E-2"/>
  </r>
  <r>
    <n v="4"/>
    <d v="2021-01-05T00:00:00"/>
    <x v="7"/>
    <n v="0.63"/>
    <n v="0.01"/>
    <n v="0.68"/>
    <n v="4.0000000000000036E-2"/>
  </r>
  <r>
    <n v="4"/>
    <d v="2021-01-12T00:00:00"/>
    <x v="7"/>
    <n v="0.57999999999999996"/>
    <n v="0.01"/>
    <n v="0.63"/>
    <n v="4.0000000000000036E-2"/>
  </r>
  <r>
    <n v="4"/>
    <d v="2021-01-19T00:00:00"/>
    <x v="7"/>
    <n v="0.57999999999999996"/>
    <n v="0.01"/>
    <n v="0.63"/>
    <n v="4.0000000000000036E-2"/>
  </r>
  <r>
    <n v="4"/>
    <d v="2021-01-26T00:00:00"/>
    <x v="7"/>
    <n v="0.61"/>
    <n v="0.01"/>
    <n v="0.65"/>
    <n v="3.0000000000000027E-2"/>
  </r>
  <r>
    <n v="4"/>
    <d v="2021-02-02T00:00:00"/>
    <x v="8"/>
    <n v="0.61"/>
    <n v="0.01"/>
    <n v="0.64"/>
    <n v="2.0000000000000018E-2"/>
  </r>
  <r>
    <n v="4"/>
    <d v="2021-02-09T00:00:00"/>
    <x v="8"/>
    <n v="0.59"/>
    <n v="0.01"/>
    <n v="0.57999999999999996"/>
    <n v="-2.0000000000000018E-2"/>
  </r>
  <r>
    <n v="4"/>
    <d v="2021-02-16T00:00:00"/>
    <x v="8"/>
    <n v="0.6"/>
    <n v="0.01"/>
    <n v="0.56000000000000005"/>
    <n v="-4.9999999999999933E-2"/>
  </r>
  <r>
    <n v="4"/>
    <d v="2021-02-23T00:00:00"/>
    <x v="8"/>
    <n v="0.59"/>
    <n v="0.01"/>
    <n v="0.63"/>
    <n v="3.0000000000000027E-2"/>
  </r>
  <r>
    <n v="4"/>
    <d v="2021-03-02T00:00:00"/>
    <x v="9"/>
    <n v="0.77"/>
    <n v="0.01"/>
    <n v="0.72"/>
    <n v="-6.0000000000000053E-2"/>
  </r>
  <r>
    <n v="4"/>
    <d v="2021-03-09T00:00:00"/>
    <x v="9"/>
    <n v="0.63"/>
    <n v="0.01"/>
    <n v="0.65"/>
    <n v="1.0000000000000009E-2"/>
  </r>
  <r>
    <n v="4"/>
    <d v="2021-03-16T00:00:00"/>
    <x v="9"/>
    <n v="0.6"/>
    <n v="0.01"/>
    <n v="0.6"/>
    <n v="-1.0000000000000009E-2"/>
  </r>
  <r>
    <n v="4"/>
    <d v="2021-03-23T00:00:00"/>
    <x v="9"/>
    <n v="0.59"/>
    <n v="0.01"/>
    <n v="0.57999999999999996"/>
    <n v="-2.0000000000000018E-2"/>
  </r>
  <r>
    <n v="4"/>
    <d v="2021-03-30T00:00:00"/>
    <x v="9"/>
    <n v="0.6"/>
    <n v="0.01"/>
    <n v="0.64"/>
    <n v="3.0000000000000027E-2"/>
  </r>
  <r>
    <n v="4"/>
    <d v="2021-04-06T00:00:00"/>
    <x v="10"/>
    <n v="0.6"/>
    <n v="0"/>
    <n v="0.66"/>
    <n v="6.0000000000000053E-2"/>
  </r>
  <r>
    <n v="4"/>
    <d v="2021-04-13T00:00:00"/>
    <x v="10"/>
    <n v="0.57999999999999996"/>
    <n v="0.01"/>
    <m/>
    <m/>
  </r>
  <r>
    <n v="4"/>
    <d v="2021-04-20T00:00:00"/>
    <x v="10"/>
    <n v="0.59"/>
    <n v="0.01"/>
    <n v="0.59"/>
    <n v="-1.0000000000000009E-2"/>
  </r>
  <r>
    <n v="4"/>
    <d v="2021-04-27T00:00:00"/>
    <x v="10"/>
    <n v="0.6"/>
    <n v="0.01"/>
    <n v="0.71"/>
    <n v="9.9999999999999978E-2"/>
  </r>
  <r>
    <n v="4"/>
    <d v="2021-05-04T00:00:00"/>
    <x v="11"/>
    <n v="0.62"/>
    <n v="0.01"/>
    <n v="0.64"/>
    <n v="1.0000000000000009E-2"/>
  </r>
  <r>
    <n v="4"/>
    <d v="2021-05-11T00:00:00"/>
    <x v="11"/>
    <n v="0.62"/>
    <n v="0.01"/>
    <n v="0.67"/>
    <n v="4.0000000000000036E-2"/>
  </r>
  <r>
    <n v="4"/>
    <d v="2021-05-18T00:00:00"/>
    <x v="11"/>
    <n v="0.57999999999999996"/>
    <n v="0.01"/>
    <n v="0.62"/>
    <n v="3.0000000000000027E-2"/>
  </r>
  <r>
    <n v="4"/>
    <d v="2021-05-25T00:00:00"/>
    <x v="11"/>
    <n v="0.53"/>
    <n v="0.01"/>
    <n v="0.56000000000000005"/>
    <n v="2.0000000000000018E-2"/>
  </r>
  <r>
    <n v="4"/>
    <d v="2021-06-01T00:00:00"/>
    <x v="0"/>
    <n v="0.56999999999999995"/>
    <n v="0.01"/>
    <n v="0.56000000000000005"/>
    <n v="-1.9999999999999907E-2"/>
  </r>
  <r>
    <n v="4"/>
    <d v="2021-06-08T00:00:00"/>
    <x v="0"/>
    <n v="0.36"/>
    <n v="0.01"/>
    <n v="0.53"/>
    <n v="0.16000000000000003"/>
  </r>
  <r>
    <n v="4"/>
    <d v="2021-06-15T00:00:00"/>
    <x v="0"/>
    <n v="0.61"/>
    <n v="0"/>
    <n v="0.72"/>
    <n v="0.10999999999999999"/>
  </r>
  <r>
    <n v="4"/>
    <d v="2021-06-22T00:00:00"/>
    <x v="0"/>
    <n v="0.48"/>
    <n v="0.01"/>
    <n v="0.6"/>
    <n v="0.10999999999999999"/>
  </r>
  <r>
    <n v="4"/>
    <d v="2021-06-29T00:00:00"/>
    <x v="0"/>
    <n v="0.52"/>
    <n v="0.01"/>
    <n v="0.56999999999999995"/>
    <n v="3.9999999999999925E-2"/>
  </r>
  <r>
    <n v="4"/>
    <d v="2021-07-06T00:00:00"/>
    <x v="1"/>
    <n v="0.54"/>
    <n v="0.01"/>
    <m/>
    <m/>
  </r>
  <r>
    <n v="4"/>
    <d v="2021-07-13T00:00:00"/>
    <x v="1"/>
    <n v="0.47"/>
    <n v="0.01"/>
    <m/>
    <m/>
  </r>
  <r>
    <n v="4"/>
    <d v="2021-07-20T00:00:00"/>
    <x v="1"/>
    <n v="0.42"/>
    <n v="0.01"/>
    <m/>
    <m/>
  </r>
  <r>
    <n v="4"/>
    <d v="2021-07-27T00:00:00"/>
    <x v="1"/>
    <n v="0.36"/>
    <n v="0.01"/>
    <n v="0.43"/>
    <n v="0.06"/>
  </r>
  <r>
    <n v="4"/>
    <d v="2021-08-03T00:00:00"/>
    <x v="2"/>
    <n v="0.35"/>
    <n v="0.01"/>
    <n v="0.46"/>
    <n v="0.10000000000000003"/>
  </r>
  <r>
    <n v="4"/>
    <d v="2021-08-10T00:00:00"/>
    <x v="2"/>
    <n v="0.27"/>
    <n v="0.01"/>
    <n v="0.33"/>
    <n v="4.9999999999999989E-2"/>
  </r>
  <r>
    <n v="4"/>
    <d v="2021-08-17T00:00:00"/>
    <x v="2"/>
    <n v="0.39"/>
    <n v="0.01"/>
    <n v="0.48"/>
    <n v="7.999999999999996E-2"/>
  </r>
  <r>
    <n v="4"/>
    <d v="2021-08-24T00:00:00"/>
    <x v="2"/>
    <n v="0.27"/>
    <n v="0.01"/>
    <n v="0.34"/>
    <n v="0.06"/>
  </r>
  <r>
    <n v="4"/>
    <d v="2021-08-31T00:00:00"/>
    <x v="2"/>
    <n v="0.21"/>
    <n v="0.01"/>
    <n v="0.28999999999999998"/>
    <n v="6.9999999999999979E-2"/>
  </r>
  <r>
    <n v="4"/>
    <d v="2021-09-07T00:00:00"/>
    <x v="3"/>
    <n v="0.68"/>
    <n v="0"/>
    <n v="0.71"/>
    <n v="2.9999999999999916E-2"/>
  </r>
  <r>
    <n v="4"/>
    <d v="2021-09-14T00:00:00"/>
    <x v="3"/>
    <n v="0.41"/>
    <n v="0.01"/>
    <n v="0.41"/>
    <n v="-1.0000000000000009E-2"/>
  </r>
  <r>
    <n v="4"/>
    <d v="2021-09-21T00:00:00"/>
    <x v="3"/>
    <n v="0.25"/>
    <n v="0.01"/>
    <n v="0.27"/>
    <n v="1.0000000000000009E-2"/>
  </r>
  <r>
    <n v="4"/>
    <d v="2021-09-28T00:00:00"/>
    <x v="3"/>
    <n v="0.49"/>
    <n v="0.01"/>
    <n v="0.49"/>
    <n v="-1.0000000000000009E-2"/>
  </r>
  <r>
    <n v="4"/>
    <d v="2021-10-05T00:00:00"/>
    <x v="4"/>
    <n v="0.44"/>
    <n v="0.01"/>
    <n v="0.49"/>
    <n v="3.999999999999998E-2"/>
  </r>
  <r>
    <n v="4"/>
    <d v="2021-10-12T00:00:00"/>
    <x v="4"/>
    <n v="0.32"/>
    <n v="0.01"/>
    <n v="0.33"/>
    <n v="0"/>
  </r>
  <r>
    <n v="4"/>
    <d v="2021-10-19T00:00:00"/>
    <x v="4"/>
    <n v="0.44"/>
    <n v="0.01"/>
    <n v="0.46"/>
    <n v="1.0000000000000009E-2"/>
  </r>
  <r>
    <n v="4"/>
    <d v="2021-10-26T00:00:00"/>
    <x v="4"/>
    <n v="0.49"/>
    <n v="0.01"/>
    <n v="0.54"/>
    <n v="4.0000000000000036E-2"/>
  </r>
  <r>
    <n v="4"/>
    <d v="2021-11-02T00:00:00"/>
    <x v="5"/>
    <n v="0.75"/>
    <n v="0.01"/>
    <n v="0.79"/>
    <n v="3.0000000000000027E-2"/>
  </r>
  <r>
    <n v="4"/>
    <d v="2021-11-09T00:00:00"/>
    <x v="5"/>
    <n v="0.65"/>
    <n v="0.01"/>
    <n v="0.66"/>
    <n v="0"/>
  </r>
  <r>
    <n v="4"/>
    <d v="2021-11-16T00:00:00"/>
    <x v="5"/>
    <n v="0.63"/>
    <n v="0.01"/>
    <n v="0.64"/>
    <n v="0"/>
  </r>
  <r>
    <n v="4"/>
    <d v="2021-11-23T00:00:00"/>
    <x v="5"/>
    <n v="0.65"/>
    <n v="0.01"/>
    <n v="0.68"/>
    <n v="2.0000000000000018E-2"/>
  </r>
  <r>
    <n v="4"/>
    <d v="2021-11-30T00:00:00"/>
    <x v="5"/>
    <n v="0.65"/>
    <n v="0.01"/>
    <n v="0.69"/>
    <n v="2.9999999999999916E-2"/>
  </r>
  <r>
    <n v="4"/>
    <d v="2021-12-07T00:00:00"/>
    <x v="6"/>
    <n v="0.66"/>
    <n v="0.01"/>
    <n v="0.68"/>
    <n v="1.0000000000000009E-2"/>
  </r>
  <r>
    <n v="4"/>
    <d v="2021-12-14T00:00:00"/>
    <x v="6"/>
    <n v="0.67"/>
    <n v="0.01"/>
    <n v="0.69"/>
    <n v="9.9999999999998979E-3"/>
  </r>
  <r>
    <n v="4"/>
    <d v="2021-12-21T00:00:00"/>
    <x v="6"/>
    <n v="0.68"/>
    <n v="0.01"/>
    <n v="0.71"/>
    <n v="1.9999999999999907E-2"/>
  </r>
  <r>
    <n v="4"/>
    <d v="2021-12-28T00:00:00"/>
    <x v="6"/>
    <n v="0.66"/>
    <n v="0.01"/>
    <n v="0.67"/>
    <n v="0"/>
  </r>
  <r>
    <n v="4"/>
    <d v="2022-03-22T00:00:00"/>
    <x v="9"/>
    <n v="0.6"/>
    <n v="0.01"/>
    <n v="0.62"/>
    <n v="1.0000000000000009E-2"/>
  </r>
  <r>
    <n v="4"/>
    <d v="2022-03-29T00:00:00"/>
    <x v="9"/>
    <n v="0.61"/>
    <n v="0.01"/>
    <n v="0.66"/>
    <n v="4.0000000000000036E-2"/>
  </r>
  <r>
    <n v="4"/>
    <d v="2022-01-04T00:00:00"/>
    <x v="7"/>
    <n v="0.83"/>
    <n v="0"/>
    <n v="0.86"/>
    <n v="3.0000000000000027E-2"/>
  </r>
  <r>
    <n v="4"/>
    <d v="2022-01-11T00:00:00"/>
    <x v="7"/>
    <n v="0.74"/>
    <n v="0"/>
    <n v="0.79"/>
    <n v="5.0000000000000044E-2"/>
  </r>
  <r>
    <n v="4"/>
    <d v="2022-01-19T00:00:00"/>
    <x v="7"/>
    <n v="0.66"/>
    <n v="0"/>
    <n v="0.8"/>
    <n v="0.14000000000000001"/>
  </r>
  <r>
    <n v="4"/>
    <d v="2022-01-25T00:00:00"/>
    <x v="7"/>
    <n v="0.64"/>
    <n v="0.01"/>
    <n v="0.7"/>
    <n v="4.9999999999999933E-2"/>
  </r>
  <r>
    <n v="4"/>
    <d v="2022-02-01T00:00:00"/>
    <x v="8"/>
    <n v="0.64"/>
    <n v="0.01"/>
    <n v="0.64"/>
    <n v="-1.0000000000000009E-2"/>
  </r>
  <r>
    <n v="4"/>
    <d v="2022-02-08T00:00:00"/>
    <x v="8"/>
    <n v="0.7"/>
    <n v="0.01"/>
    <n v="0.71"/>
    <n v="0"/>
  </r>
  <r>
    <n v="4"/>
    <d v="2022-02-15T00:00:00"/>
    <x v="8"/>
    <n v="0.69"/>
    <n v="0.01"/>
    <n v="0.68"/>
    <n v="-1.9999999999999907E-2"/>
  </r>
  <r>
    <n v="4"/>
    <d v="2022-02-22T00:00:00"/>
    <x v="8"/>
    <n v="0.65"/>
    <n v="0.01"/>
    <n v="0.72"/>
    <n v="5.9999999999999942E-2"/>
  </r>
  <r>
    <n v="4"/>
    <d v="2022-03-01T00:00:00"/>
    <x v="9"/>
    <n v="0.66"/>
    <n v="0.01"/>
    <n v="0.64"/>
    <n v="-3.0000000000000027E-2"/>
  </r>
  <r>
    <n v="4"/>
    <d v="2022-03-08T00:00:00"/>
    <x v="9"/>
    <n v="0.64"/>
    <n v="0.01"/>
    <n v="0.65"/>
    <n v="0"/>
  </r>
  <r>
    <n v="4"/>
    <d v="2022-03-15T00:00:00"/>
    <x v="9"/>
    <n v="0.34"/>
    <n v="0.01"/>
    <n v="0.65"/>
    <n v="0.3"/>
  </r>
  <r>
    <n v="4"/>
    <d v="2022-04-05T00:00:00"/>
    <x v="10"/>
    <n v="0.61"/>
    <n v="0.01"/>
    <n v="0.66"/>
    <n v="4.0000000000000036E-2"/>
  </r>
  <r>
    <n v="4"/>
    <d v="2022-04-12T00:00:00"/>
    <x v="10"/>
    <n v="0.62"/>
    <n v="0.01"/>
    <n v="0.67"/>
    <n v="4.0000000000000036E-2"/>
  </r>
  <r>
    <n v="4"/>
    <d v="2022-04-19T00:00:00"/>
    <x v="10"/>
    <n v="0.61"/>
    <n v="0.01"/>
    <n v="0.64"/>
    <n v="2.0000000000000018E-2"/>
  </r>
  <r>
    <n v="4"/>
    <d v="2022-04-26T00:00:00"/>
    <x v="10"/>
    <n v="0.6"/>
    <n v="0.01"/>
    <n v="0.69"/>
    <n v="7.999999999999996E-2"/>
  </r>
  <r>
    <n v="4"/>
    <d v="2022-05-03T00:00:00"/>
    <x v="11"/>
    <n v="0.59"/>
    <n v="0.01"/>
    <n v="0.62"/>
    <n v="2.0000000000000018E-2"/>
  </r>
  <r>
    <n v="4"/>
    <d v="2022-05-10T00:00:00"/>
    <x v="11"/>
    <n v="0.7"/>
    <n v="0"/>
    <n v="0.77"/>
    <n v="7.0000000000000062E-2"/>
  </r>
  <r>
    <n v="4"/>
    <d v="2022-05-17T00:00:00"/>
    <x v="11"/>
    <n v="0.57999999999999996"/>
    <n v="0.01"/>
    <n v="0.57999999999999996"/>
    <n v="-1.0000000000000009E-2"/>
  </r>
  <r>
    <n v="4"/>
    <d v="2022-05-24T00:00:00"/>
    <x v="11"/>
    <n v="0.56999999999999995"/>
    <n v="0"/>
    <n v="0.6"/>
    <n v="3.0000000000000027E-2"/>
  </r>
  <r>
    <n v="4"/>
    <d v="2022-05-31T00:00:00"/>
    <x v="11"/>
    <n v="0.6"/>
    <n v="0.01"/>
    <n v="0.66"/>
    <n v="5.0000000000000044E-2"/>
  </r>
  <r>
    <n v="4"/>
    <d v="2022-06-07T00:00:00"/>
    <x v="0"/>
    <n v="0.54"/>
    <n v="0.01"/>
    <n v="0.61"/>
    <n v="5.9999999999999942E-2"/>
  </r>
  <r>
    <n v="4"/>
    <d v="2022-06-14T00:00:00"/>
    <x v="0"/>
    <n v="0.45"/>
    <n v="0.01"/>
    <n v="0.56999999999999995"/>
    <n v="0.10999999999999993"/>
  </r>
  <r>
    <n v="4"/>
    <d v="2022-06-21T00:00:00"/>
    <x v="0"/>
    <n v="0.56000000000000005"/>
    <n v="0.01"/>
    <n v="0.6"/>
    <n v="2.9999999999999916E-2"/>
  </r>
  <r>
    <n v="4"/>
    <d v="2022-06-28T00:00:00"/>
    <x v="0"/>
    <n v="0.53"/>
    <n v="0.01"/>
    <n v="0.54"/>
    <n v="0"/>
  </r>
  <r>
    <n v="4"/>
    <d v="2022-07-05T00:00:00"/>
    <x v="1"/>
    <n v="0.51"/>
    <n v="0.01"/>
    <n v="0.44"/>
    <n v="-8.0000000000000016E-2"/>
  </r>
  <r>
    <n v="4"/>
    <d v="2022-07-12T00:00:00"/>
    <x v="1"/>
    <n v="0.46"/>
    <n v="0.01"/>
    <n v="0.47"/>
    <n v="0"/>
  </r>
  <r>
    <n v="4"/>
    <d v="2022-07-19T00:00:00"/>
    <x v="1"/>
    <n v="0.48"/>
    <n v="0.01"/>
    <n v="0.51"/>
    <n v="2.0000000000000018E-2"/>
  </r>
  <r>
    <n v="4"/>
    <d v="2022-07-26T00:00:00"/>
    <x v="1"/>
    <n v="0.48"/>
    <n v="0"/>
    <n v="0.51"/>
    <n v="3.0000000000000027E-2"/>
  </r>
  <r>
    <n v="4"/>
    <d v="2022-08-02T00:00:00"/>
    <x v="2"/>
    <n v="0.61"/>
    <n v="0.01"/>
    <n v="0.63"/>
    <n v="1.0000000000000009E-2"/>
  </r>
  <r>
    <n v="4"/>
    <d v="2022-08-09T00:00:00"/>
    <x v="2"/>
    <n v="0.64"/>
    <n v="0.01"/>
    <n v="0.64"/>
    <n v="-1.0000000000000009E-2"/>
  </r>
  <r>
    <n v="4"/>
    <d v="2022-08-16T00:00:00"/>
    <x v="2"/>
    <n v="0.66"/>
    <n v="0.01"/>
    <n v="0.67"/>
    <n v="0"/>
  </r>
  <r>
    <n v="4"/>
    <d v="2022-08-23T00:00:00"/>
    <x v="2"/>
    <n v="0.68"/>
    <n v="0.01"/>
    <n v="0.77"/>
    <n v="7.999999999999996E-2"/>
  </r>
  <r>
    <n v="4"/>
    <d v="2022-08-30T00:00:00"/>
    <x v="2"/>
    <n v="0.56000000000000005"/>
    <n v="0.02"/>
    <n v="0.64"/>
    <n v="5.9999999999999942E-2"/>
  </r>
  <r>
    <n v="4"/>
    <d v="2022-09-06T00:00:00"/>
    <x v="3"/>
    <n v="0.57999999999999996"/>
    <n v="0.02"/>
    <n v="0.63"/>
    <n v="3.0000000000000027E-2"/>
  </r>
  <r>
    <n v="4"/>
    <d v="2022-09-13T00:00:00"/>
    <x v="3"/>
    <n v="0.59"/>
    <n v="0.01"/>
    <n v="0.65"/>
    <n v="5.0000000000000044E-2"/>
  </r>
  <r>
    <n v="4"/>
    <d v="2022-09-20T00:00:00"/>
    <x v="3"/>
    <n v="0.54"/>
    <n v="0"/>
    <n v="0.56000000000000005"/>
    <n v="2.0000000000000018E-2"/>
  </r>
  <r>
    <n v="4"/>
    <d v="2022-09-27T00:00:00"/>
    <x v="3"/>
    <n v="0.49"/>
    <n v="0.01"/>
    <n v="0.56000000000000005"/>
    <n v="6.0000000000000053E-2"/>
  </r>
  <r>
    <n v="4"/>
    <d v="2022-10-04T00:00:00"/>
    <x v="4"/>
    <n v="0.74"/>
    <n v="0.01"/>
    <n v="0.77"/>
    <n v="2.0000000000000018E-2"/>
  </r>
  <r>
    <n v="4"/>
    <d v="2022-10-11T00:00:00"/>
    <x v="4"/>
    <n v="0.57999999999999996"/>
    <n v="0"/>
    <n v="0.62"/>
    <n v="4.0000000000000036E-2"/>
  </r>
  <r>
    <n v="4"/>
    <d v="2022-10-18T00:00:00"/>
    <x v="4"/>
    <n v="0.51"/>
    <n v="0"/>
    <n v="0.59"/>
    <n v="7.999999999999996E-2"/>
  </r>
  <r>
    <n v="4"/>
    <d v="2022-10-25T00:00:00"/>
    <x v="4"/>
    <n v="0.51"/>
    <n v="0"/>
    <n v="0.57999999999999996"/>
    <n v="6.9999999999999951E-2"/>
  </r>
  <r>
    <n v="4"/>
    <d v="2022-10-31T00:00:00"/>
    <x v="4"/>
    <n v="0.45"/>
    <n v="0.01"/>
    <n v="0.57999999999999996"/>
    <n v="0.11999999999999994"/>
  </r>
  <r>
    <n v="4"/>
    <d v="2022-11-08T00:00:00"/>
    <x v="5"/>
    <n v="0.59"/>
    <n v="0"/>
    <n v="0.63"/>
    <n v="4.0000000000000036E-2"/>
  </r>
  <r>
    <n v="4"/>
    <d v="2022-11-15T00:00:00"/>
    <x v="5"/>
    <n v="0.75"/>
    <n v="0.01"/>
    <n v="0.77"/>
    <n v="1.0000000000000009E-2"/>
  </r>
  <r>
    <n v="4"/>
    <d v="2022-11-22T00:00:00"/>
    <x v="5"/>
    <n v="0.67"/>
    <n v="0"/>
    <n v="0.71"/>
    <n v="3.9999999999999925E-2"/>
  </r>
  <r>
    <n v="4"/>
    <d v="2022-11-29T00:00:00"/>
    <x v="5"/>
    <n v="0.66"/>
    <n v="0.01"/>
    <n v="0.71"/>
    <n v="3.9999999999999925E-2"/>
  </r>
  <r>
    <n v="4"/>
    <d v="2022-12-06T00:00:00"/>
    <x v="6"/>
    <n v="0.65"/>
    <n v="0.01"/>
    <n v="0.7"/>
    <n v="3.9999999999999925E-2"/>
  </r>
  <r>
    <n v="4"/>
    <d v="2022-12-13T00:00:00"/>
    <x v="6"/>
    <n v="0.66"/>
    <n v="0.01"/>
    <n v="0.69"/>
    <n v="1.9999999999999907E-2"/>
  </r>
  <r>
    <n v="4"/>
    <d v="2022-12-20T00:00:00"/>
    <x v="6"/>
    <n v="0.66"/>
    <n v="0.01"/>
    <n v="0.68"/>
    <n v="1.0000000000000009E-2"/>
  </r>
  <r>
    <n v="4"/>
    <d v="2022-12-27T00:00:00"/>
    <x v="6"/>
    <n v="0.65"/>
    <n v="0"/>
    <n v="0.68"/>
    <n v="3.0000000000000027E-2"/>
  </r>
  <r>
    <n v="4"/>
    <d v="2023-01-03T00:00:00"/>
    <x v="7"/>
    <n v="0.65"/>
    <n v="0.01"/>
    <n v="0.67"/>
    <n v="1.0000000000000009E-2"/>
  </r>
  <r>
    <n v="4"/>
    <d v="2023-01-10T00:00:00"/>
    <x v="7"/>
    <n v="0.66"/>
    <n v="0"/>
    <n v="0.66"/>
    <n v="0"/>
  </r>
  <r>
    <n v="4"/>
    <d v="2023-01-17T00:00:00"/>
    <x v="7"/>
    <n v="0.71"/>
    <n v="0.02"/>
    <n v="0.78"/>
    <n v="5.0000000000000044E-2"/>
  </r>
  <r>
    <n v="4"/>
    <d v="2023-01-24T00:00:00"/>
    <x v="7"/>
    <n v="0.73"/>
    <n v="0"/>
    <n v="0.74"/>
    <n v="1.0000000000000009E-2"/>
  </r>
  <r>
    <n v="4"/>
    <d v="2023-01-31T00:00:00"/>
    <x v="7"/>
    <n v="0.72"/>
    <n v="0"/>
    <m/>
    <m/>
  </r>
  <r>
    <n v="4"/>
    <d v="2023-02-07T00:00:00"/>
    <x v="8"/>
    <n v="0.67"/>
    <n v="0"/>
    <n v="0.72"/>
    <n v="4.9999999999999933E-2"/>
  </r>
  <r>
    <n v="4"/>
    <d v="2023-02-14T00:00:00"/>
    <x v="8"/>
    <n v="0.67"/>
    <n v="0"/>
    <n v="0.7"/>
    <n v="2.9999999999999916E-2"/>
  </r>
  <r>
    <n v="4"/>
    <d v="2023-02-21T00:00:00"/>
    <x v="8"/>
    <n v="0.71"/>
    <n v="0.01"/>
    <n v="0.73"/>
    <n v="1.0000000000000009E-2"/>
  </r>
  <r>
    <n v="4"/>
    <d v="2023-02-28T00:00:00"/>
    <x v="8"/>
    <n v="0.75"/>
    <n v="0.01"/>
    <n v="0.78"/>
    <n v="2.0000000000000018E-2"/>
  </r>
  <r>
    <n v="4"/>
    <d v="2023-03-07T00:00:00"/>
    <x v="9"/>
    <n v="0.7"/>
    <n v="0.01"/>
    <n v="0.74"/>
    <n v="3.0000000000000027E-2"/>
  </r>
  <r>
    <n v="4"/>
    <d v="2023-03-14T00:00:00"/>
    <x v="9"/>
    <n v="0.67"/>
    <n v="0.01"/>
    <n v="0.71"/>
    <n v="2.9999999999999916E-2"/>
  </r>
  <r>
    <n v="4"/>
    <d v="2023-03-21T00:00:00"/>
    <x v="9"/>
    <n v="0.7"/>
    <n v="0.01"/>
    <n v="0.75"/>
    <n v="4.0000000000000036E-2"/>
  </r>
  <r>
    <n v="4"/>
    <d v="2023-03-28T00:00:00"/>
    <x v="9"/>
    <n v="0.73"/>
    <n v="0.01"/>
    <n v="0.79"/>
    <n v="5.0000000000000044E-2"/>
  </r>
  <r>
    <n v="4"/>
    <d v="2023-04-04T00:00:00"/>
    <x v="10"/>
    <n v="0.72"/>
    <n v="0.01"/>
    <n v="0.77"/>
    <n v="4.0000000000000036E-2"/>
  </r>
  <r>
    <n v="4"/>
    <d v="2023-04-11T00:00:00"/>
    <x v="10"/>
    <n v="0.67"/>
    <n v="0.01"/>
    <n v="0.72"/>
    <n v="3.9999999999999925E-2"/>
  </r>
  <r>
    <n v="4"/>
    <d v="2023-04-17T00:00:00"/>
    <x v="10"/>
    <n v="0.65"/>
    <n v="0.01"/>
    <n v="0.73"/>
    <n v="6.9999999999999951E-2"/>
  </r>
  <r>
    <n v="4"/>
    <d v="2023-04-25T00:00:00"/>
    <x v="10"/>
    <n v="0.64"/>
    <n v="0"/>
    <n v="0.67"/>
    <n v="3.0000000000000027E-2"/>
  </r>
  <r>
    <n v="4"/>
    <d v="2023-05-02T00:00:00"/>
    <x v="11"/>
    <n v="0.67"/>
    <n v="0.01"/>
    <n v="0.73"/>
    <n v="4.9999999999999933E-2"/>
  </r>
  <r>
    <n v="4"/>
    <d v="2023-05-09T00:00:00"/>
    <x v="11"/>
    <n v="0.79"/>
    <n v="0"/>
    <n v="0.86"/>
    <n v="6.9999999999999951E-2"/>
  </r>
  <r>
    <n v="4"/>
    <d v="2023-05-16T00:00:00"/>
    <x v="11"/>
    <n v="0.7"/>
    <n v="0"/>
    <n v="0.77"/>
    <n v="7.0000000000000062E-2"/>
  </r>
  <r>
    <n v="4"/>
    <d v="2023-05-23T00:00:00"/>
    <x v="11"/>
    <n v="0.63"/>
    <n v="0"/>
    <n v="0.7"/>
    <n v="6.9999999999999951E-2"/>
  </r>
  <r>
    <n v="4"/>
    <d v="2023-05-30T00:00:00"/>
    <x v="11"/>
    <n v="0.6"/>
    <n v="0"/>
    <n v="0.66"/>
    <n v="6.0000000000000053E-2"/>
  </r>
  <r>
    <n v="4"/>
    <d v="2023-06-06T00:00:00"/>
    <x v="0"/>
    <n v="0.54"/>
    <n v="0"/>
    <n v="0.6"/>
    <n v="5.9999999999999942E-2"/>
  </r>
  <r>
    <n v="4"/>
    <d v="2023-06-13T00:00:00"/>
    <x v="0"/>
    <n v="0.47"/>
    <n v="0"/>
    <n v="0.52"/>
    <n v="5.0000000000000044E-2"/>
  </r>
  <r>
    <n v="4"/>
    <d v="2023-06-20T00:00:00"/>
    <x v="0"/>
    <n v="0.43"/>
    <n v="0"/>
    <m/>
    <m/>
  </r>
  <r>
    <n v="4"/>
    <d v="2023-06-27T00:00:00"/>
    <x v="0"/>
    <n v="0.53"/>
    <n v="0.01"/>
    <n v="0.6"/>
    <n v="5.9999999999999942E-2"/>
  </r>
  <r>
    <n v="4"/>
    <d v="2023-07-05T00:00:00"/>
    <x v="1"/>
    <n v="0.64"/>
    <n v="0.01"/>
    <n v="0.71"/>
    <n v="5.9999999999999942E-2"/>
  </r>
  <r>
    <n v="4"/>
    <d v="2023-07-11T00:00:00"/>
    <x v="1"/>
    <n v="0.69"/>
    <n v="0"/>
    <n v="0.71"/>
    <n v="2.0000000000000018E-2"/>
  </r>
  <r>
    <n v="4"/>
    <d v="2023-07-18T00:00:00"/>
    <x v="1"/>
    <n v="0.57999999999999996"/>
    <n v="0.01"/>
    <n v="0.65"/>
    <n v="6.0000000000000053E-2"/>
  </r>
  <r>
    <n v="4"/>
    <d v="2023-07-25T00:00:00"/>
    <x v="1"/>
    <n v="0.55000000000000004"/>
    <n v="0"/>
    <n v="0.59"/>
    <n v="3.9999999999999925E-2"/>
  </r>
  <r>
    <n v="4"/>
    <d v="2023-08-01T00:00:00"/>
    <x v="2"/>
    <n v="0.49"/>
    <n v="0"/>
    <n v="0.54"/>
    <n v="5.0000000000000044E-2"/>
  </r>
  <r>
    <n v="4"/>
    <d v="2023-08-08T00:00:00"/>
    <x v="2"/>
    <n v="0.56000000000000005"/>
    <n v="0"/>
    <n v="0.54"/>
    <n v="-2.0000000000000018E-2"/>
  </r>
  <r>
    <n v="4"/>
    <d v="2023-08-15T00:00:00"/>
    <x v="2"/>
    <n v="0.67"/>
    <n v="0.01"/>
    <n v="0.74"/>
    <n v="5.9999999999999942E-2"/>
  </r>
  <r>
    <n v="4"/>
    <d v="2023-08-22T00:00:00"/>
    <x v="2"/>
    <n v="0.56000000000000005"/>
    <n v="0.01"/>
    <n v="0.63"/>
    <n v="5.9999999999999942E-2"/>
  </r>
  <r>
    <n v="4"/>
    <d v="2023-08-29T00:00:00"/>
    <x v="2"/>
    <n v="0.53"/>
    <n v="0.01"/>
    <n v="0.59"/>
    <n v="4.9999999999999933E-2"/>
  </r>
  <r>
    <n v="4"/>
    <d v="2023-09-05T00:00:00"/>
    <x v="3"/>
    <n v="0.56999999999999995"/>
    <n v="0.01"/>
    <n v="0.62"/>
    <n v="4.0000000000000036E-2"/>
  </r>
  <r>
    <n v="4"/>
    <d v="2023-09-12T00:00:00"/>
    <x v="3"/>
    <n v="0.64"/>
    <n v="0.01"/>
    <n v="0.66"/>
    <n v="1.0000000000000009E-2"/>
  </r>
  <r>
    <n v="4"/>
    <d v="2023-09-18T00:00:00"/>
    <x v="3"/>
    <n v="0.72"/>
    <n v="0.01"/>
    <n v="0.76"/>
    <n v="3.0000000000000027E-2"/>
  </r>
  <r>
    <n v="4"/>
    <d v="2023-09-26T00:00:00"/>
    <x v="3"/>
    <n v="0.63"/>
    <n v="0.01"/>
    <n v="0.67"/>
    <n v="3.0000000000000027E-2"/>
  </r>
  <r>
    <n v="4"/>
    <d v="2023-10-03T00:00:00"/>
    <x v="4"/>
    <n v="0.55000000000000004"/>
    <n v="0"/>
    <n v="0.67"/>
    <n v="0.12"/>
  </r>
  <r>
    <n v="4"/>
    <d v="2023-10-10T00:00:00"/>
    <x v="4"/>
    <n v="0.48"/>
    <n v="0.01"/>
    <n v="0.61"/>
    <n v="0.12"/>
  </r>
  <r>
    <n v="4"/>
    <d v="2023-10-17T00:00:00"/>
    <x v="4"/>
    <n v="0.56000000000000005"/>
    <n v="0"/>
    <n v="0.68"/>
    <n v="0.12"/>
  </r>
  <r>
    <n v="4"/>
    <d v="2023-10-24T00:00:00"/>
    <x v="4"/>
    <n v="0.67"/>
    <n v="0.01"/>
    <n v="0.78"/>
    <n v="9.9999999999999978E-2"/>
  </r>
  <r>
    <n v="4"/>
    <d v="2023-10-31T00:00:00"/>
    <x v="4"/>
    <n v="0.48"/>
    <n v="0.01"/>
    <n v="0.59"/>
    <n v="9.9999999999999978E-2"/>
  </r>
  <r>
    <n v="4"/>
    <d v="2023-11-14T00:00:00"/>
    <x v="5"/>
    <n v="0.6"/>
    <n v="0"/>
    <n v="0.65"/>
    <n v="5.0000000000000044E-2"/>
  </r>
  <r>
    <n v="4"/>
    <d v="2023-11-20T00:00:00"/>
    <x v="5"/>
    <n v="0.61"/>
    <n v="0.01"/>
    <n v="0.66"/>
    <n v="4.0000000000000036E-2"/>
  </r>
  <r>
    <n v="4"/>
    <d v="2023-11-28T00:00:00"/>
    <x v="5"/>
    <n v="0.65"/>
    <n v="0.01"/>
    <n v="0.73"/>
    <n v="6.9999999999999951E-2"/>
  </r>
  <r>
    <n v="4"/>
    <d v="2023-12-05T00:00:00"/>
    <x v="6"/>
    <n v="0.63"/>
    <n v="0.01"/>
    <n v="0.69"/>
    <n v="4.9999999999999933E-2"/>
  </r>
  <r>
    <n v="4"/>
    <d v="2023-12-12T00:00:00"/>
    <x v="6"/>
    <n v="0.69"/>
    <n v="0.01"/>
    <n v="0.83"/>
    <n v="0.13"/>
  </r>
  <r>
    <n v="4"/>
    <d v="2023-12-19T00:00:00"/>
    <x v="6"/>
    <n v="0.65"/>
    <n v="0.01"/>
    <n v="0.73"/>
    <n v="6.9999999999999951E-2"/>
  </r>
  <r>
    <n v="4"/>
    <d v="2023-12-26T00:00:00"/>
    <x v="6"/>
    <n v="0.62"/>
    <n v="0.01"/>
    <n v="0.76"/>
    <n v="0.13"/>
  </r>
  <r>
    <n v="4"/>
    <d v="2024-01-02T00:00:00"/>
    <x v="7"/>
    <n v="0.64"/>
    <n v="0.01"/>
    <n v="0.7"/>
    <n v="4.9999999999999933E-2"/>
  </r>
  <r>
    <n v="4"/>
    <d v="2024-01-16T00:00:00"/>
    <x v="7"/>
    <n v="0.66"/>
    <n v="0.01"/>
    <n v="0.69"/>
    <n v="1.9999999999999907E-2"/>
  </r>
  <r>
    <n v="4"/>
    <d v="2024-01-23T00:00:00"/>
    <x v="7"/>
    <n v="0.65"/>
    <n v="0.01"/>
    <n v="0.68"/>
    <n v="2.0000000000000018E-2"/>
  </r>
  <r>
    <n v="4"/>
    <d v="2024-01-30T00:00:00"/>
    <x v="7"/>
    <n v="0.68"/>
    <n v="0.01"/>
    <n v="0.7"/>
    <n v="9.9999999999998979E-3"/>
  </r>
  <r>
    <n v="4"/>
    <d v="2024-02-06T00:00:00"/>
    <x v="8"/>
    <n v="0.64"/>
    <n v="0.02"/>
    <n v="0.66"/>
    <n v="0"/>
  </r>
  <r>
    <n v="4"/>
    <d v="2024-02-13T00:00:00"/>
    <x v="8"/>
    <n v="0.61"/>
    <n v="0.01"/>
    <n v="0.69"/>
    <n v="6.9999999999999951E-2"/>
  </r>
  <r>
    <n v="4"/>
    <d v="2024-02-20T00:00:00"/>
    <x v="8"/>
    <n v="0.65"/>
    <n v="0.01"/>
    <n v="0.67"/>
    <n v="1.0000000000000009E-2"/>
  </r>
  <r>
    <n v="4"/>
    <d v="2024-02-27T00:00:00"/>
    <x v="8"/>
    <n v="0.64"/>
    <n v="0.01"/>
    <n v="0.68"/>
    <n v="3.0000000000000027E-2"/>
  </r>
  <r>
    <n v="4"/>
    <d v="2023-03-05T00:00:00"/>
    <x v="9"/>
    <n v="0.63"/>
    <n v="0.01"/>
    <n v="0.68"/>
    <n v="4.0000000000000036E-2"/>
  </r>
  <r>
    <n v="4"/>
    <d v="2024-03-12T00:00:00"/>
    <x v="9"/>
    <n v="0.66"/>
    <n v="0.01"/>
    <n v="0.73"/>
    <n v="5.9999999999999942E-2"/>
  </r>
  <r>
    <n v="4"/>
    <d v="2024-03-19T00:00:00"/>
    <x v="9"/>
    <n v="0.62"/>
    <n v="0.01"/>
    <n v="0.65"/>
    <n v="2.0000000000000018E-2"/>
  </r>
  <r>
    <n v="4"/>
    <d v="2024-03-26T00:00:00"/>
    <x v="9"/>
    <n v="0.62"/>
    <n v="0.01"/>
    <n v="0.66"/>
    <n v="3.0000000000000027E-2"/>
  </r>
  <r>
    <n v="4"/>
    <d v="2024-04-02T00:00:00"/>
    <x v="10"/>
    <n v="0.61"/>
    <n v="0"/>
    <n v="0.65"/>
    <n v="4.0000000000000036E-2"/>
  </r>
  <r>
    <n v="4"/>
    <d v="2024-04-09T00:00:00"/>
    <x v="10"/>
    <n v="0.68"/>
    <n v="0.01"/>
    <n v="0.72"/>
    <n v="2.9999999999999916E-2"/>
  </r>
  <r>
    <n v="4"/>
    <d v="2024-04-16T00:00:00"/>
    <x v="10"/>
    <n v="0.67"/>
    <n v="0.01"/>
    <n v="0.7"/>
    <n v="1.9999999999999907E-2"/>
  </r>
  <r>
    <n v="4"/>
    <d v="2024-04-23T00:00:00"/>
    <x v="10"/>
    <n v="0.62"/>
    <n v="0.01"/>
    <n v="0.66"/>
    <n v="3.0000000000000027E-2"/>
  </r>
  <r>
    <n v="4"/>
    <d v="2024-04-30T00:00:00"/>
    <x v="10"/>
    <n v="0.61"/>
    <n v="0.01"/>
    <n v="0.67"/>
    <n v="5.0000000000000044E-2"/>
  </r>
  <r>
    <n v="4"/>
    <d v="2024-05-06T00:00:00"/>
    <x v="11"/>
    <n v="0.57999999999999996"/>
    <n v="0.02"/>
    <n v="0.62"/>
    <n v="2.0000000000000018E-2"/>
  </r>
  <r>
    <n v="4"/>
    <d v="2024-05-14T00:00:00"/>
    <x v="11"/>
    <n v="0.56999999999999995"/>
    <n v="0.01"/>
    <n v="0.59"/>
    <n v="1.0000000000000009E-2"/>
  </r>
  <r>
    <n v="4"/>
    <d v="2024-06-25T00:00:00"/>
    <x v="0"/>
    <n v="0.43"/>
    <n v="0.01"/>
    <n v="0.48"/>
    <n v="3.999999999999998E-2"/>
  </r>
  <r>
    <n v="4"/>
    <d v="2024-07-02T00:00:00"/>
    <x v="1"/>
    <n v="0.44"/>
    <n v="0.01"/>
    <n v="0.48"/>
    <n v="2.9999999999999971E-2"/>
  </r>
  <r>
    <n v="4"/>
    <d v="2024-07-09T00:00:00"/>
    <x v="1"/>
    <n v="0.34"/>
    <n v="0.01"/>
    <n v="0.38"/>
    <n v="2.9999999999999971E-2"/>
  </r>
  <r>
    <n v="4"/>
    <d v="2024-07-16T00:00:00"/>
    <x v="1"/>
    <n v="0.2"/>
    <n v="0.02"/>
    <n v="0.22"/>
    <n v="0"/>
  </r>
  <r>
    <n v="4"/>
    <d v="2024-07-23T00:00:00"/>
    <x v="1"/>
    <n v="0.56000000000000005"/>
    <n v="0.01"/>
    <n v="0.59"/>
    <n v="1.9999999999999907E-2"/>
  </r>
  <r>
    <n v="4"/>
    <d v="2024-07-30T00:00:00"/>
    <x v="1"/>
    <n v="0.34"/>
    <n v="0.01"/>
    <n v="0.4"/>
    <n v="4.9999999999999989E-2"/>
  </r>
  <r>
    <n v="4"/>
    <d v="2024-08-06T00:00:00"/>
    <x v="2"/>
    <n v="0.31"/>
    <n v="0.02"/>
    <n v="0.35"/>
    <n v="1.9999999999999962E-2"/>
  </r>
  <r>
    <n v="4"/>
    <d v="2024-08-13T00:00:00"/>
    <x v="2"/>
    <n v="0.43"/>
    <n v="0.01"/>
    <n v="0.51"/>
    <n v="7.0000000000000007E-2"/>
  </r>
  <r>
    <n v="4"/>
    <d v="2024-08-20T00:00:00"/>
    <x v="2"/>
    <n v="0.47"/>
    <n v="0.02"/>
    <n v="0.5"/>
    <n v="1.0000000000000009E-2"/>
  </r>
  <r>
    <n v="4"/>
    <d v="2024-08-27T00:00:00"/>
    <x v="2"/>
    <n v="0.25"/>
    <n v="0.01"/>
    <n v="0.28000000000000003"/>
    <n v="2.0000000000000018E-2"/>
  </r>
  <r>
    <n v="4"/>
    <d v="2024-11-26T00:00:00"/>
    <x v="5"/>
    <n v="0.64"/>
    <n v="0.01"/>
    <n v="0.71"/>
    <n v="5.9999999999999942E-2"/>
  </r>
  <r>
    <n v="4"/>
    <d v="2024-12-03T00:00:00"/>
    <x v="6"/>
    <n v="0.6"/>
    <n v="0.01"/>
    <n v="0.59"/>
    <n v="-2.0000000000000018E-2"/>
  </r>
  <r>
    <n v="4"/>
    <d v="2024-12-10T00:00:00"/>
    <x v="6"/>
    <n v="0.59"/>
    <n v="0"/>
    <n v="0.62"/>
    <n v="3.0000000000000027E-2"/>
  </r>
  <r>
    <n v="4"/>
    <d v="2024-12-17T00:00:00"/>
    <x v="6"/>
    <n v="0.55000000000000004"/>
    <n v="0.01"/>
    <n v="0.63"/>
    <n v="6.9999999999999951E-2"/>
  </r>
  <r>
    <n v="4"/>
    <d v="2024-12-30T00:00:00"/>
    <x v="6"/>
    <n v="0.51"/>
    <n v="0.01"/>
    <n v="0.52"/>
    <n v="0"/>
  </r>
  <r>
    <n v="4"/>
    <d v="2025-01-07T00:00:00"/>
    <x v="7"/>
    <n v="0.52"/>
    <n v="0.01"/>
    <n v="0.59"/>
    <n v="5.9999999999999942E-2"/>
  </r>
  <r>
    <n v="4"/>
    <d v="2025-01-14T00:00:00"/>
    <x v="7"/>
    <n v="0.51"/>
    <n v="0.01"/>
    <n v="0.54"/>
    <n v="2.0000000000000018E-2"/>
  </r>
  <r>
    <n v="4"/>
    <d v="2025-01-21T00:00:00"/>
    <x v="7"/>
    <n v="0.52"/>
    <n v="0"/>
    <n v="0.6"/>
    <n v="7.999999999999996E-2"/>
  </r>
  <r>
    <n v="4"/>
    <d v="2025-01-28T00:00:00"/>
    <x v="7"/>
    <n v="0.52"/>
    <n v="0.01"/>
    <n v="0.56000000000000005"/>
    <n v="3.0000000000000027E-2"/>
  </r>
  <r>
    <n v="4"/>
    <d v="2025-02-04T00:00:00"/>
    <x v="8"/>
    <n v="0.55000000000000004"/>
    <n v="0.01"/>
    <n v="0.6"/>
    <n v="3.9999999999999925E-2"/>
  </r>
  <r>
    <n v="4"/>
    <d v="2025-02-11T00:00:00"/>
    <x v="8"/>
    <n v="0.51"/>
    <n v="0.01"/>
    <n v="0.53"/>
    <n v="1.0000000000000009E-2"/>
  </r>
  <r>
    <n v="4"/>
    <d v="2025-02-18T00:00:00"/>
    <x v="8"/>
    <n v="0.51"/>
    <n v="0.01"/>
    <n v="0.52"/>
    <n v="0"/>
  </r>
  <r>
    <n v="4"/>
    <d v="2025-02-25T00:00:00"/>
    <x v="8"/>
    <n v="0.47"/>
    <n v="0"/>
    <n v="0.5"/>
    <n v="3.0000000000000027E-2"/>
  </r>
  <r>
    <n v="4"/>
    <d v="2025-03-04T00:00:00"/>
    <x v="9"/>
    <n v="0.48"/>
    <n v="0"/>
    <n v="0.52"/>
    <n v="4.0000000000000036E-2"/>
  </r>
  <r>
    <n v="4"/>
    <d v="2025-03-11T00:00:00"/>
    <x v="9"/>
    <n v="0.47"/>
    <n v="0"/>
    <n v="0.5"/>
    <n v="3.0000000000000027E-2"/>
  </r>
  <r>
    <n v="4"/>
    <d v="2025-03-18T00:00:00"/>
    <x v="9"/>
    <n v="0.47"/>
    <n v="0"/>
    <n v="0.5"/>
    <n v="3.0000000000000027E-2"/>
  </r>
  <r>
    <n v="4"/>
    <d v="2025-03-25T00:00:00"/>
    <x v="9"/>
    <n v="0.46"/>
    <n v="0.01"/>
    <n v="0.51"/>
    <n v="3.999999999999998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4"/>
    <d v="2019-06-04T00:00:00"/>
    <x v="0"/>
    <n v="6"/>
    <n v="0.56000000000000005"/>
    <n v="40"/>
    <n v="0.01"/>
    <n v="0.7142857142857143"/>
    <n v="0.54"/>
    <n v="38.571428571428577"/>
    <n v="-2.1428571428571379"/>
    <n v="-5.555555555555542"/>
  </r>
  <r>
    <n v="4"/>
    <d v="2019-06-11T00:00:00"/>
    <x v="0"/>
    <n v="6"/>
    <n v="0.52"/>
    <n v="37.142857142857146"/>
    <n v="0.01"/>
    <n v="0.7142857142857143"/>
    <n v="0.55000000000000004"/>
    <n v="39.285714285714292"/>
    <n v="1.4285714285714315"/>
    <n v="3.6363636363636429"/>
  </r>
  <r>
    <n v="4"/>
    <d v="2019-06-18T00:00:00"/>
    <x v="0"/>
    <n v="6"/>
    <n v="0.54"/>
    <n v="38.571428571428577"/>
    <n v="0.01"/>
    <n v="0.7142857142857143"/>
    <n v="0.55000000000000004"/>
    <n v="39.285714285714292"/>
    <n v="9.9920072216264089E-16"/>
    <n v="2.5434200200503583E-15"/>
  </r>
  <r>
    <n v="4"/>
    <d v="2019-06-25T00:00:00"/>
    <x v="0"/>
    <n v="6"/>
    <n v="0.56999999999999995"/>
    <n v="40.714285714285708"/>
    <n v="0.01"/>
    <n v="0.7142857142857143"/>
    <n v="0.55000000000000004"/>
    <n v="39.285714285714292"/>
    <n v="-2.1428571428571308"/>
    <n v="-5.4545454545454231"/>
  </r>
  <r>
    <n v="4"/>
    <d v="2019-07-02T00:00:00"/>
    <x v="0"/>
    <n v="7"/>
    <n v="0.59"/>
    <n v="42.142857142857139"/>
    <n v="0.01"/>
    <n v="0.7142857142857143"/>
    <n v="0.56999999999999995"/>
    <n v="40.714285714285708"/>
    <n v="-2.142857142857145"/>
    <n v="-5.2631578947368478"/>
  </r>
  <r>
    <n v="4"/>
    <d v="2019-07-09T00:00:00"/>
    <x v="0"/>
    <n v="7"/>
    <n v="0.56000000000000005"/>
    <n v="40"/>
    <n v="0.01"/>
    <n v="0.7142857142857143"/>
    <n v="0.56000000000000005"/>
    <n v="40"/>
    <n v="-0.7142857142857143"/>
    <n v="-1.7857142857142856"/>
  </r>
  <r>
    <n v="4"/>
    <d v="2019-07-16T00:00:00"/>
    <x v="0"/>
    <n v="7"/>
    <n v="0.61"/>
    <n v="43.571428571428577"/>
    <n v="0"/>
    <n v="0"/>
    <n v="0.65"/>
    <n v="46.428571428571431"/>
    <n v="2.8571428571428541"/>
    <n v="6.1538461538461471"/>
  </r>
  <r>
    <n v="4"/>
    <d v="2019-07-23T00:00:00"/>
    <x v="0"/>
    <n v="7"/>
    <n v="0.6"/>
    <n v="42.857142857142854"/>
    <n v="0.01"/>
    <n v="0.7142857142857143"/>
    <n v="0.6"/>
    <n v="42.857142857142854"/>
    <n v="-0.7142857142857143"/>
    <n v="-1.666666666666667"/>
  </r>
  <r>
    <n v="4"/>
    <d v="2019-07-30T00:00:00"/>
    <x v="0"/>
    <n v="7"/>
    <n v="0.55000000000000004"/>
    <n v="39.285714285714292"/>
    <n v="0.01"/>
    <n v="0.7142857142857143"/>
    <n v="0.57999999999999996"/>
    <n v="41.428571428571423"/>
    <n v="1.4285714285714173"/>
    <n v="3.4482758620689382"/>
  </r>
  <r>
    <n v="4"/>
    <d v="2019-08-06T00:00:00"/>
    <x v="0"/>
    <n v="8"/>
    <n v="0.51"/>
    <n v="36.428571428571431"/>
    <n v="0.01"/>
    <n v="0.7142857142857143"/>
    <n v="0.6"/>
    <n v="42.857142857142854"/>
    <n v="5.7142857142857091"/>
    <n v="13.333333333333321"/>
  </r>
  <r>
    <n v="4"/>
    <d v="2019-08-13T00:00:00"/>
    <x v="0"/>
    <n v="8"/>
    <n v="0.49"/>
    <n v="34.999999999999993"/>
    <n v="0"/>
    <n v="0"/>
    <n v="0.48"/>
    <n v="34.285714285714285"/>
    <n v="-0.7142857142857082"/>
    <n v="-2.0833333333333157"/>
  </r>
  <r>
    <n v="4"/>
    <d v="2019-08-20T00:00:00"/>
    <x v="0"/>
    <n v="8"/>
    <n v="0.46"/>
    <n v="32.857142857142854"/>
    <n v="0.01"/>
    <n v="0.7142857142857143"/>
    <n v="0.43"/>
    <n v="30.714285714285715"/>
    <n v="-2.8571428571428532"/>
    <n v="-9.3023255813953369"/>
  </r>
  <r>
    <n v="4"/>
    <d v="2019-08-27T00:00:00"/>
    <x v="0"/>
    <n v="8"/>
    <n v="0.53"/>
    <n v="37.857142857142861"/>
    <n v="0.01"/>
    <n v="0.7142857142857143"/>
    <n v="0.5"/>
    <n v="35.714285714285715"/>
    <n v="-2.8571428571428603"/>
    <n v="-8.0000000000000089"/>
  </r>
  <r>
    <n v="4"/>
    <d v="2019-09-03T00:00:00"/>
    <x v="0"/>
    <n v="9"/>
    <n v="0.44"/>
    <n v="31.428571428571431"/>
    <n v="0.01"/>
    <n v="0.7142857142857143"/>
    <n v="0.5"/>
    <n v="35.714285714285715"/>
    <n v="3.5714285714285703"/>
    <n v="9.9999999999999964"/>
  </r>
  <r>
    <n v="4"/>
    <d v="2019-09-10T00:00:00"/>
    <x v="0"/>
    <n v="9"/>
    <n v="0.35"/>
    <n v="24.999999999999996"/>
    <n v="0"/>
    <n v="0"/>
    <n v="0.37"/>
    <n v="26.428571428571431"/>
    <n v="1.4285714285714342"/>
    <n v="5.4054054054054257"/>
  </r>
  <r>
    <n v="4"/>
    <d v="2019-09-17T00:00:00"/>
    <x v="0"/>
    <n v="9"/>
    <n v="0.26"/>
    <n v="18.571428571428573"/>
    <n v="0"/>
    <n v="0"/>
    <n v="0.27"/>
    <n v="19.285714285714288"/>
    <n v="0.7142857142857153"/>
    <n v="3.7037037037037082"/>
  </r>
  <r>
    <n v="4"/>
    <d v="2019-10-08T00:00:00"/>
    <x v="0"/>
    <n v="10"/>
    <n v="0.64"/>
    <n v="45.714285714285715"/>
    <n v="0.01"/>
    <n v="0.7142857142857143"/>
    <n v="0.66"/>
    <n v="47.142857142857146"/>
    <n v="0.7142857142857163"/>
    <n v="1.5151515151515194"/>
  </r>
  <r>
    <n v="4"/>
    <d v="2019-10-22T00:00:00"/>
    <x v="0"/>
    <n v="10"/>
    <n v="0.35"/>
    <n v="24.999999999999996"/>
    <n v="0"/>
    <n v="0"/>
    <n v="0.36"/>
    <n v="25.714285714285715"/>
    <n v="0.71428571428571885"/>
    <n v="2.7777777777777954"/>
  </r>
  <r>
    <n v="4"/>
    <d v="2019-10-28T00:00:00"/>
    <x v="0"/>
    <n v="10"/>
    <n v="0.68"/>
    <n v="48.571428571428577"/>
    <n v="0.01"/>
    <n v="0.7142857142857143"/>
    <n v="0.69"/>
    <n v="49.285714285714278"/>
    <n v="-1.3211653993039363E-14"/>
    <n v="-2.6806254478630595E-14"/>
  </r>
  <r>
    <n v="4"/>
    <d v="2019-11-05T00:00:00"/>
    <x v="0"/>
    <n v="11"/>
    <n v="0.63"/>
    <n v="45"/>
    <n v="0.01"/>
    <n v="0.7142857142857143"/>
    <n v="0.64"/>
    <n v="45.714285714285715"/>
    <n v="9.9920072216264089E-16"/>
    <n v="2.1857515797307769E-15"/>
  </r>
  <r>
    <n v="4"/>
    <d v="2019-11-12T00:00:00"/>
    <x v="0"/>
    <n v="11"/>
    <n v="0.59"/>
    <n v="42.142857142857139"/>
    <n v="0"/>
    <n v="0"/>
    <n v="0.62"/>
    <n v="44.285714285714285"/>
    <n v="2.1428571428571459"/>
    <n v="4.8387096774193612"/>
  </r>
  <r>
    <n v="4"/>
    <d v="2019-11-19T00:00:00"/>
    <x v="0"/>
    <n v="11"/>
    <n v="0.63"/>
    <n v="45"/>
    <n v="0"/>
    <n v="0"/>
    <n v="0.67"/>
    <n v="47.857142857142861"/>
    <n v="2.8571428571428612"/>
    <n v="5.9701492537313516"/>
  </r>
  <r>
    <n v="4"/>
    <d v="2019-11-26T00:00:00"/>
    <x v="0"/>
    <n v="11"/>
    <n v="0.7"/>
    <n v="49.999999999999993"/>
    <n v="0.01"/>
    <n v="0.7142857142857143"/>
    <n v="0.7"/>
    <n v="49.999999999999993"/>
    <n v="-0.7142857142857143"/>
    <n v="-1.4285714285714288"/>
  </r>
  <r>
    <n v="4"/>
    <d v="2019-12-03T00:00:00"/>
    <x v="0"/>
    <n v="12"/>
    <n v="0.69"/>
    <n v="49.285714285714278"/>
    <n v="0"/>
    <n v="0"/>
    <n v="0.7"/>
    <n v="49.999999999999993"/>
    <n v="0.7142857142857153"/>
    <n v="1.4285714285714308"/>
  </r>
  <r>
    <n v="4"/>
    <d v="2019-12-10T00:00:00"/>
    <x v="0"/>
    <n v="12"/>
    <n v="0.72"/>
    <n v="51.428571428571431"/>
    <n v="0"/>
    <n v="0"/>
    <n v="0.81"/>
    <n v="57.857142857142861"/>
    <n v="6.4285714285714306"/>
    <n v="11.111111111111112"/>
  </r>
  <r>
    <n v="4"/>
    <d v="2019-12-17T00:00:00"/>
    <x v="0"/>
    <n v="12"/>
    <n v="0.8"/>
    <n v="57.142857142857146"/>
    <n v="0"/>
    <n v="0"/>
    <n v="0.81"/>
    <n v="57.857142857142861"/>
    <n v="0.7142857142857153"/>
    <n v="1.2345679012345696"/>
  </r>
  <r>
    <n v="4"/>
    <d v="2019-12-23T00:00:00"/>
    <x v="0"/>
    <n v="12"/>
    <n v="0.68"/>
    <n v="48.571428571428577"/>
    <n v="0"/>
    <n v="0"/>
    <n v="0.7"/>
    <n v="49.999999999999993"/>
    <n v="1.4285714285714164"/>
    <n v="2.8571428571428332"/>
  </r>
  <r>
    <n v="4"/>
    <d v="2019-12-30T00:00:00"/>
    <x v="0"/>
    <n v="12"/>
    <n v="0.61"/>
    <n v="43.571428571428577"/>
    <n v="0"/>
    <n v="0"/>
    <n v="0.64"/>
    <n v="45.714285714285715"/>
    <n v="2.1428571428571388"/>
    <n v="4.6874999999999911"/>
  </r>
  <r>
    <n v="4"/>
    <d v="2020-01-07T00:00:00"/>
    <x v="1"/>
    <n v="1"/>
    <n v="0.63"/>
    <n v="45"/>
    <n v="0.01"/>
    <n v="0.7142857142857143"/>
    <n v="0.66"/>
    <n v="47.142857142857146"/>
    <n v="1.4285714285714315"/>
    <n v="3.0303030303030365"/>
  </r>
  <r>
    <n v="4"/>
    <d v="2020-01-14T00:00:00"/>
    <x v="1"/>
    <n v="1"/>
    <n v="0.65"/>
    <n v="46.428571428571431"/>
    <n v="0"/>
    <n v="0"/>
    <n v="0.65"/>
    <n v="46.428571428571431"/>
    <n v="0"/>
    <n v="0"/>
  </r>
  <r>
    <n v="4"/>
    <d v="2020-01-21T00:00:00"/>
    <x v="1"/>
    <n v="1"/>
    <n v="0.61"/>
    <n v="43.571428571428577"/>
    <n v="0.01"/>
    <n v="0.7142857142857143"/>
    <m/>
    <m/>
    <m/>
    <m/>
  </r>
  <r>
    <n v="4"/>
    <d v="2020-01-28T00:00:00"/>
    <x v="1"/>
    <n v="1"/>
    <n v="0.62"/>
    <n v="44.285714285714285"/>
    <n v="0.01"/>
    <n v="0.7142857142857143"/>
    <n v="0.62"/>
    <n v="44.285714285714285"/>
    <n v="-0.7142857142857143"/>
    <n v="-1.6129032258064515"/>
  </r>
  <r>
    <n v="4"/>
    <d v="2020-02-04T00:00:00"/>
    <x v="1"/>
    <n v="2"/>
    <n v="0.56999999999999995"/>
    <n v="40.714285714285708"/>
    <n v="0"/>
    <n v="0"/>
    <n v="0.6"/>
    <n v="42.857142857142854"/>
    <n v="2.1428571428571459"/>
    <n v="5.0000000000000071"/>
  </r>
  <r>
    <n v="4"/>
    <d v="2020-02-11T00:00:00"/>
    <x v="1"/>
    <n v="2"/>
    <n v="0.69"/>
    <n v="49.285714285714278"/>
    <n v="0"/>
    <n v="0"/>
    <n v="0.67"/>
    <n v="47.857142857142861"/>
    <n v="-1.4285714285714164"/>
    <n v="-2.9850746268656461"/>
  </r>
  <r>
    <n v="4"/>
    <d v="2020-02-18T00:00:00"/>
    <x v="1"/>
    <n v="2"/>
    <n v="0.62"/>
    <n v="44.285714285714285"/>
    <n v="0.01"/>
    <n v="0.7142857142857143"/>
    <n v="0.66"/>
    <n v="47.142857142857146"/>
    <n v="2.1428571428571468"/>
    <n v="4.545454545454553"/>
  </r>
  <r>
    <n v="4"/>
    <d v="2020-02-25T00:00:00"/>
    <x v="1"/>
    <n v="2"/>
    <n v="0.57999999999999996"/>
    <n v="41.428571428571423"/>
    <n v="0"/>
    <n v="0"/>
    <n v="0.6"/>
    <n v="42.857142857142854"/>
    <n v="1.4285714285714306"/>
    <n v="3.3333333333333384"/>
  </r>
  <r>
    <n v="4"/>
    <d v="2020-03-03T00:00:00"/>
    <x v="1"/>
    <n v="3"/>
    <n v="0.57999999999999996"/>
    <n v="41.428571428571423"/>
    <n v="0.01"/>
    <n v="0.7142857142857143"/>
    <n v="0.61"/>
    <n v="43.571428571428577"/>
    <n v="1.4285714285714386"/>
    <n v="3.2786885245901862"/>
  </r>
  <r>
    <n v="4"/>
    <d v="2020-03-10T00:00:00"/>
    <x v="1"/>
    <n v="3"/>
    <n v="0.56999999999999995"/>
    <n v="40.714285714285708"/>
    <n v="0"/>
    <n v="0"/>
    <n v="0.6"/>
    <n v="42.857142857142854"/>
    <n v="2.1428571428571459"/>
    <n v="5.0000000000000071"/>
  </r>
  <r>
    <n v="4"/>
    <d v="2020-03-17T00:00:00"/>
    <x v="1"/>
    <n v="3"/>
    <n v="0.57999999999999996"/>
    <n v="41.428571428571423"/>
    <n v="0"/>
    <n v="0"/>
    <n v="0.61"/>
    <n v="43.571428571428577"/>
    <n v="2.142857142857153"/>
    <n v="4.9180327868852691"/>
  </r>
  <r>
    <n v="4"/>
    <d v="2020-03-24T00:00:00"/>
    <x v="1"/>
    <n v="3"/>
    <n v="0.57999999999999996"/>
    <n v="41.428571428571423"/>
    <n v="0.01"/>
    <n v="0.7142857142857143"/>
    <n v="0.61"/>
    <n v="43.571428571428577"/>
    <n v="1.4285714285714386"/>
    <n v="3.2786885245901862"/>
  </r>
  <r>
    <n v="4"/>
    <d v="2020-03-31T00:00:00"/>
    <x v="1"/>
    <n v="3"/>
    <n v="0.56000000000000005"/>
    <n v="40"/>
    <n v="0"/>
    <n v="0"/>
    <n v="0.6"/>
    <n v="42.857142857142854"/>
    <n v="2.8571428571428541"/>
    <n v="6.6666666666666599"/>
  </r>
  <r>
    <n v="4"/>
    <d v="2020-04-07T00:00:00"/>
    <x v="1"/>
    <n v="4"/>
    <n v="0.56000000000000005"/>
    <n v="40"/>
    <n v="0.01"/>
    <n v="0.7142857142857143"/>
    <n v="0.57999999999999996"/>
    <n v="41.428571428571423"/>
    <n v="0.71428571428570919"/>
    <n v="1.7241379310344707"/>
  </r>
  <r>
    <n v="4"/>
    <d v="2020-04-14T00:00:00"/>
    <x v="1"/>
    <n v="4"/>
    <n v="0.6"/>
    <n v="42.857142857142854"/>
    <n v="0.01"/>
    <n v="0.7142857142857143"/>
    <n v="0.65"/>
    <n v="46.428571428571431"/>
    <n v="2.8571428571428621"/>
    <n v="6.153846153846164"/>
  </r>
  <r>
    <n v="4"/>
    <d v="2020-04-21T00:00:00"/>
    <x v="1"/>
    <n v="4"/>
    <n v="0.57999999999999996"/>
    <n v="41.428571428571423"/>
    <n v="0.01"/>
    <n v="0.7142857142857143"/>
    <n v="0.59"/>
    <n v="42.142857142857139"/>
    <n v="9.9920072216264089E-16"/>
    <n v="2.3709847644537245E-15"/>
  </r>
  <r>
    <n v="4"/>
    <d v="2020-04-28T00:00:00"/>
    <x v="1"/>
    <n v="4"/>
    <n v="0.6"/>
    <n v="42.857142857142854"/>
    <n v="0.01"/>
    <n v="0.7142857142857143"/>
    <n v="0.62"/>
    <n v="44.285714285714285"/>
    <n v="0.7142857142857163"/>
    <n v="1.6129032258064562"/>
  </r>
  <r>
    <n v="4"/>
    <d v="2020-05-05T00:00:00"/>
    <x v="1"/>
    <n v="5"/>
    <n v="0.6"/>
    <n v="42.857142857142854"/>
    <n v="0"/>
    <n v="0"/>
    <n v="0.63"/>
    <n v="45"/>
    <n v="2.1428571428571459"/>
    <n v="4.761904761904769"/>
  </r>
  <r>
    <n v="4"/>
    <d v="2020-05-12T00:00:00"/>
    <x v="1"/>
    <n v="5"/>
    <n v="0.56000000000000005"/>
    <n v="40"/>
    <n v="0"/>
    <n v="0"/>
    <n v="0.56999999999999995"/>
    <n v="40.714285714285708"/>
    <n v="0.7142857142857082"/>
    <n v="1.7543859649122659"/>
  </r>
  <r>
    <n v="4"/>
    <d v="2020-05-19T00:00:00"/>
    <x v="1"/>
    <n v="5"/>
    <n v="0.54"/>
    <n v="38.571428571428577"/>
    <n v="0"/>
    <n v="0"/>
    <n v="0.6"/>
    <n v="42.857142857142854"/>
    <n v="4.2857142857142776"/>
    <n v="9.9999999999999805"/>
  </r>
  <r>
    <n v="4"/>
    <d v="2020-05-26T00:00:00"/>
    <x v="1"/>
    <n v="5"/>
    <n v="0.53"/>
    <n v="37.857142857142861"/>
    <n v="0.01"/>
    <n v="0.7142857142857143"/>
    <n v="0.54"/>
    <n v="38.571428571428577"/>
    <n v="9.9920072216264089E-16"/>
    <n v="2.5905203907920318E-15"/>
  </r>
  <r>
    <n v="4"/>
    <d v="2020-06-02T00:00:00"/>
    <x v="1"/>
    <n v="6"/>
    <n v="0.52"/>
    <n v="37.142857142857146"/>
    <n v="0.01"/>
    <n v="0.7142857142857143"/>
    <n v="0.56000000000000005"/>
    <n v="40"/>
    <n v="2.1428571428571397"/>
    <n v="5.3571428571428488"/>
  </r>
  <r>
    <n v="4"/>
    <d v="2020-06-09T00:00:00"/>
    <x v="1"/>
    <n v="6"/>
    <n v="0.49"/>
    <n v="34.999999999999993"/>
    <n v="0"/>
    <n v="0"/>
    <n v="0.49"/>
    <n v="34.999999999999993"/>
    <n v="0"/>
    <n v="0"/>
  </r>
  <r>
    <n v="4"/>
    <d v="2020-06-16T00:00:00"/>
    <x v="1"/>
    <n v="6"/>
    <n v="0.49"/>
    <n v="34.999999999999993"/>
    <n v="0"/>
    <n v="0"/>
    <n v="0.53"/>
    <n v="37.857142857142861"/>
    <n v="2.8571428571428683"/>
    <n v="7.5471698113207832"/>
  </r>
  <r>
    <n v="4"/>
    <d v="2020-06-23T00:00:00"/>
    <x v="1"/>
    <n v="6"/>
    <n v="0.46"/>
    <n v="32.857142857142854"/>
    <n v="0.01"/>
    <n v="0.7142857142857143"/>
    <n v="0.59"/>
    <n v="42.142857142857139"/>
    <n v="8.5714285714285712"/>
    <n v="20.33898305084746"/>
  </r>
  <r>
    <n v="4"/>
    <d v="2020-06-30T00:00:00"/>
    <x v="1"/>
    <n v="6"/>
    <n v="0.51"/>
    <n v="36.428571428571431"/>
    <n v="0"/>
    <n v="0"/>
    <n v="0.53"/>
    <n v="37.857142857142861"/>
    <n v="1.4285714285714306"/>
    <n v="3.7735849056603818"/>
  </r>
  <r>
    <n v="4"/>
    <d v="2020-07-07T00:00:00"/>
    <x v="1"/>
    <n v="7"/>
    <n v="0.47"/>
    <n v="33.571428571428569"/>
    <n v="0.01"/>
    <n v="0.7142857142857143"/>
    <n v="0.5"/>
    <n v="35.714285714285715"/>
    <n v="1.4285714285714315"/>
    <n v="4.000000000000008"/>
  </r>
  <r>
    <n v="4"/>
    <d v="2020-07-14T00:00:00"/>
    <x v="1"/>
    <n v="7"/>
    <n v="0.44"/>
    <n v="31.428571428571431"/>
    <n v="0.01"/>
    <n v="0.7142857142857143"/>
    <n v="0.47"/>
    <n v="33.571428571428569"/>
    <n v="1.4285714285714244"/>
    <n v="4.2553191489361586"/>
  </r>
  <r>
    <n v="4"/>
    <d v="2020-07-21T00:00:00"/>
    <x v="1"/>
    <n v="7"/>
    <n v="0.44"/>
    <n v="31.428571428571431"/>
    <n v="0"/>
    <n v="0"/>
    <n v="0.48"/>
    <n v="34.285714285714285"/>
    <n v="2.8571428571428541"/>
    <n v="8.333333333333325"/>
  </r>
  <r>
    <n v="4"/>
    <d v="2020-07-28T00:00:00"/>
    <x v="1"/>
    <n v="7"/>
    <n v="0.42"/>
    <n v="30"/>
    <n v="0.01"/>
    <n v="0.7142857142857143"/>
    <n v="0.47"/>
    <n v="33.571428571428569"/>
    <n v="2.857142857142855"/>
    <n v="8.5106382978723349"/>
  </r>
  <r>
    <n v="4"/>
    <d v="2020-08-04T00:00:00"/>
    <x v="1"/>
    <n v="8"/>
    <n v="0.56000000000000005"/>
    <n v="40"/>
    <n v="0"/>
    <n v="0"/>
    <n v="0.56999999999999995"/>
    <n v="40.714285714285708"/>
    <n v="0.7142857142857082"/>
    <n v="1.7543859649122659"/>
  </r>
  <r>
    <n v="4"/>
    <d v="2020-08-11T00:00:00"/>
    <x v="1"/>
    <n v="8"/>
    <n v="0.39"/>
    <n v="27.857142857142858"/>
    <n v="0.01"/>
    <n v="0.7142857142857143"/>
    <n v="0.43"/>
    <n v="30.714285714285715"/>
    <n v="2.1428571428571432"/>
    <n v="6.9767441860465134"/>
  </r>
  <r>
    <n v="4"/>
    <d v="2020-08-18T00:00:00"/>
    <x v="1"/>
    <n v="8"/>
    <n v="0.4"/>
    <n v="28.571428571428573"/>
    <n v="0.01"/>
    <n v="0.7142857142857143"/>
    <n v="0.48"/>
    <n v="34.285714285714285"/>
    <n v="4.9999999999999973"/>
    <n v="14.583333333333325"/>
  </r>
  <r>
    <n v="4"/>
    <d v="2020-08-25T00:00:00"/>
    <x v="1"/>
    <n v="8"/>
    <n v="0.55000000000000004"/>
    <n v="39.285714285714292"/>
    <n v="0.01"/>
    <n v="0.7142857142857143"/>
    <n v="0.62"/>
    <n v="44.285714285714285"/>
    <n v="4.2857142857142785"/>
    <n v="9.677419354838694"/>
  </r>
  <r>
    <n v="4"/>
    <d v="2020-09-01T00:00:00"/>
    <x v="1"/>
    <n v="9"/>
    <n v="0.59"/>
    <n v="42.142857142857139"/>
    <n v="0.01"/>
    <n v="0.7142857142857143"/>
    <n v="0.63"/>
    <n v="45"/>
    <n v="2.1428571428571468"/>
    <n v="4.7619047619047707"/>
  </r>
  <r>
    <n v="4"/>
    <d v="2020-09-08T00:00:00"/>
    <x v="1"/>
    <n v="9"/>
    <n v="0.56000000000000005"/>
    <n v="40"/>
    <n v="0"/>
    <n v="0"/>
    <n v="0.63"/>
    <n v="45"/>
    <n v="5"/>
    <n v="11.111111111111111"/>
  </r>
  <r>
    <n v="4"/>
    <d v="2020-09-15T00:00:00"/>
    <x v="1"/>
    <n v="9"/>
    <m/>
    <m/>
    <m/>
    <m/>
    <m/>
    <m/>
    <m/>
    <m/>
  </r>
  <r>
    <n v="4"/>
    <d v="2020-09-22T00:00:00"/>
    <x v="1"/>
    <n v="9"/>
    <n v="0.43"/>
    <n v="30.714285714285715"/>
    <n v="0.01"/>
    <n v="0.7142857142857143"/>
    <n v="0.64"/>
    <n v="45.714285714285715"/>
    <n v="14.285714285714286"/>
    <n v="31.25"/>
  </r>
  <r>
    <n v="4"/>
    <d v="2020-09-29T00:00:00"/>
    <x v="1"/>
    <n v="9"/>
    <n v="0.39"/>
    <n v="27.857142857142858"/>
    <n v="0.01"/>
    <n v="0.7142857142857143"/>
    <n v="0.43"/>
    <n v="30.714285714285715"/>
    <n v="2.1428571428571432"/>
    <n v="6.9767441860465134"/>
  </r>
  <r>
    <n v="4"/>
    <d v="2020-10-06T00:00:00"/>
    <x v="1"/>
    <n v="10"/>
    <n v="0.45"/>
    <n v="32.142857142857146"/>
    <n v="0.01"/>
    <n v="0.7142857142857143"/>
    <n v="0.49"/>
    <n v="34.999999999999993"/>
    <n v="2.1428571428571326"/>
    <n v="6.1224489795918089"/>
  </r>
  <r>
    <n v="4"/>
    <d v="2020-10-13T00:00:00"/>
    <x v="1"/>
    <n v="10"/>
    <n v="0.41"/>
    <n v="29.285714285714285"/>
    <n v="0"/>
    <n v="0"/>
    <n v="0.43"/>
    <n v="30.714285714285715"/>
    <n v="1.4285714285714306"/>
    <n v="4.6511627906976809"/>
  </r>
  <r>
    <n v="4"/>
    <d v="2020-10-20T00:00:00"/>
    <x v="1"/>
    <n v="10"/>
    <n v="0.35"/>
    <n v="24.999999999999996"/>
    <n v="0.01"/>
    <n v="0.7142857142857143"/>
    <n v="0.37"/>
    <n v="26.428571428571431"/>
    <n v="0.71428571428571985"/>
    <n v="2.7027027027027235"/>
  </r>
  <r>
    <n v="4"/>
    <d v="2020-10-27T00:00:00"/>
    <x v="1"/>
    <n v="10"/>
    <n v="0.22"/>
    <n v="15.714285714285715"/>
    <n v="0.01"/>
    <n v="0.7142857142857143"/>
    <n v="0.24"/>
    <n v="17.142857142857142"/>
    <n v="0.71428571428571275"/>
    <n v="4.1666666666666581"/>
  </r>
  <r>
    <n v="4"/>
    <d v="2020-11-03T00:00:00"/>
    <x v="1"/>
    <n v="11"/>
    <n v="0.53"/>
    <n v="37.857142857142861"/>
    <n v="0.01"/>
    <n v="0.7142857142857143"/>
    <n v="0.56999999999999995"/>
    <n v="40.714285714285708"/>
    <n v="2.1428571428571326"/>
    <n v="5.2631578947368176"/>
  </r>
  <r>
    <n v="4"/>
    <d v="2020-11-10T00:00:00"/>
    <x v="1"/>
    <n v="11"/>
    <n v="0.47"/>
    <n v="33.571428571428569"/>
    <n v="0.01"/>
    <n v="0.7142857142857143"/>
    <n v="0.49"/>
    <n v="34.999999999999993"/>
    <n v="0.71428571428570919"/>
    <n v="2.0408163265305981"/>
  </r>
  <r>
    <n v="4"/>
    <d v="2020-11-17T00:00:00"/>
    <x v="1"/>
    <n v="11"/>
    <n v="0.56999999999999995"/>
    <n v="40.714285714285708"/>
    <n v="0.01"/>
    <n v="0.7142857142857143"/>
    <n v="0.59"/>
    <n v="42.142857142857139"/>
    <n v="0.7142857142857163"/>
    <n v="1.6949152542372929"/>
  </r>
  <r>
    <n v="4"/>
    <d v="2020-12-01T00:00:00"/>
    <x v="1"/>
    <n v="12"/>
    <n v="0.6"/>
    <n v="42.857142857142854"/>
    <n v="0.01"/>
    <n v="0.7142857142857143"/>
    <n v="0.63"/>
    <n v="45"/>
    <n v="1.4285714285714315"/>
    <n v="3.1746031746031815"/>
  </r>
  <r>
    <n v="4"/>
    <d v="2020-12-08T00:00:00"/>
    <x v="1"/>
    <n v="12"/>
    <n v="0.65"/>
    <n v="46.428571428571431"/>
    <n v="0.01"/>
    <n v="0.7142857142857143"/>
    <n v="0.68"/>
    <n v="48.571428571428577"/>
    <n v="1.4285714285714315"/>
    <n v="2.9411764705882413"/>
  </r>
  <r>
    <n v="4"/>
    <d v="2020-12-15T00:00:00"/>
    <x v="1"/>
    <n v="12"/>
    <n v="0.62"/>
    <n v="44.285714285714285"/>
    <n v="0.01"/>
    <n v="0.7142857142857143"/>
    <n v="0.68"/>
    <n v="48.571428571428577"/>
    <n v="3.5714285714285774"/>
    <n v="7.3529411764705994"/>
  </r>
  <r>
    <n v="4"/>
    <d v="2020-12-22T00:00:00"/>
    <x v="1"/>
    <n v="12"/>
    <n v="0.56999999999999995"/>
    <n v="40.714285714285708"/>
    <n v="0.01"/>
    <n v="0.7142857142857143"/>
    <n v="0.54"/>
    <n v="38.571428571428577"/>
    <n v="-2.8571428571428461"/>
    <n v="-7.4074074074073781"/>
  </r>
  <r>
    <n v="4"/>
    <d v="2020-12-29T00:00:00"/>
    <x v="1"/>
    <n v="12"/>
    <n v="0.64"/>
    <n v="45.714285714285715"/>
    <n v="0.01"/>
    <n v="0.7142857142857143"/>
    <n v="0.72"/>
    <n v="51.428571428571431"/>
    <n v="5.0000000000000009"/>
    <n v="9.7222222222222232"/>
  </r>
  <r>
    <n v="4"/>
    <d v="2021-01-05T00:00:00"/>
    <x v="2"/>
    <n v="1"/>
    <n v="0.63"/>
    <n v="45"/>
    <n v="0.01"/>
    <n v="0.7142857142857143"/>
    <n v="0.68"/>
    <n v="48.571428571428577"/>
    <n v="2.8571428571428621"/>
    <n v="5.8823529411764799"/>
  </r>
  <r>
    <n v="4"/>
    <d v="2021-01-12T00:00:00"/>
    <x v="2"/>
    <n v="1"/>
    <n v="0.57999999999999996"/>
    <n v="41.428571428571423"/>
    <n v="0.01"/>
    <n v="0.7142857142857143"/>
    <n v="0.63"/>
    <n v="45"/>
    <n v="2.8571428571428621"/>
    <n v="6.3492063492063604"/>
  </r>
  <r>
    <n v="4"/>
    <d v="2021-01-19T00:00:00"/>
    <x v="2"/>
    <n v="1"/>
    <n v="0.57999999999999996"/>
    <n v="41.428571428571423"/>
    <n v="0.01"/>
    <n v="0.7142857142857143"/>
    <n v="0.63"/>
    <n v="45"/>
    <n v="2.8571428571428621"/>
    <n v="6.3492063492063604"/>
  </r>
  <r>
    <n v="4"/>
    <d v="2021-01-26T00:00:00"/>
    <x v="2"/>
    <n v="1"/>
    <n v="0.61"/>
    <n v="43.571428571428577"/>
    <n v="0.01"/>
    <n v="0.7142857142857143"/>
    <n v="0.65"/>
    <n v="46.428571428571431"/>
    <n v="2.1428571428571397"/>
    <n v="4.6153846153846079"/>
  </r>
  <r>
    <n v="4"/>
    <d v="2021-02-02T00:00:00"/>
    <x v="2"/>
    <n v="2"/>
    <n v="0.61"/>
    <n v="43.571428571428577"/>
    <n v="0.01"/>
    <n v="0.7142857142857143"/>
    <n v="0.64"/>
    <n v="45.714285714285715"/>
    <n v="1.4285714285714244"/>
    <n v="3.1249999999999907"/>
  </r>
  <r>
    <n v="4"/>
    <d v="2021-02-09T00:00:00"/>
    <x v="2"/>
    <n v="2"/>
    <n v="0.59"/>
    <n v="42.142857142857139"/>
    <n v="0.01"/>
    <n v="0.7142857142857143"/>
    <n v="0.57999999999999996"/>
    <n v="41.428571428571423"/>
    <n v="-1.4285714285714297"/>
    <n v="-3.4482758620689689"/>
  </r>
  <r>
    <n v="4"/>
    <d v="2021-02-16T00:00:00"/>
    <x v="2"/>
    <n v="2"/>
    <n v="0.6"/>
    <n v="42.857142857142854"/>
    <n v="0.01"/>
    <n v="0.7142857142857143"/>
    <n v="0.56000000000000005"/>
    <n v="40"/>
    <n v="-3.5714285714285685"/>
    <n v="-8.9285714285714217"/>
  </r>
  <r>
    <n v="4"/>
    <d v="2021-02-23T00:00:00"/>
    <x v="2"/>
    <n v="2"/>
    <n v="0.59"/>
    <n v="42.142857142857139"/>
    <n v="0.01"/>
    <n v="0.7142857142857143"/>
    <n v="0.63"/>
    <n v="45"/>
    <n v="2.1428571428571468"/>
    <n v="4.7619047619047707"/>
  </r>
  <r>
    <n v="4"/>
    <d v="2021-03-02T00:00:00"/>
    <x v="2"/>
    <n v="3"/>
    <n v="0.77"/>
    <n v="55"/>
    <n v="0.01"/>
    <n v="0.7142857142857143"/>
    <n v="0.72"/>
    <n v="51.428571428571431"/>
    <n v="-4.2857142857142838"/>
    <n v="-8.3333333333333286"/>
  </r>
  <r>
    <n v="4"/>
    <d v="2021-03-09T00:00:00"/>
    <x v="2"/>
    <n v="3"/>
    <n v="0.63"/>
    <n v="45"/>
    <n v="0.01"/>
    <n v="0.7142857142857143"/>
    <n v="0.65"/>
    <n v="46.428571428571431"/>
    <n v="0.7142857142857163"/>
    <n v="1.5384615384615428"/>
  </r>
  <r>
    <n v="4"/>
    <d v="2021-03-16T00:00:00"/>
    <x v="2"/>
    <n v="3"/>
    <n v="0.6"/>
    <n v="42.857142857142854"/>
    <n v="0.01"/>
    <n v="0.7142857142857143"/>
    <n v="0.6"/>
    <n v="42.857142857142854"/>
    <n v="-0.7142857142857143"/>
    <n v="-1.666666666666667"/>
  </r>
  <r>
    <n v="4"/>
    <d v="2021-03-23T00:00:00"/>
    <x v="2"/>
    <n v="3"/>
    <n v="0.59"/>
    <n v="42.142857142857139"/>
    <n v="0.01"/>
    <n v="0.7142857142857143"/>
    <n v="0.57999999999999996"/>
    <n v="41.428571428571423"/>
    <n v="-1.4285714285714297"/>
    <n v="-3.4482758620689689"/>
  </r>
  <r>
    <n v="4"/>
    <d v="2021-03-30T00:00:00"/>
    <x v="2"/>
    <n v="3"/>
    <n v="0.6"/>
    <n v="42.857142857142854"/>
    <n v="0.01"/>
    <n v="0.7142857142857143"/>
    <n v="0.64"/>
    <n v="45.714285714285715"/>
    <n v="2.1428571428571468"/>
    <n v="4.687500000000008"/>
  </r>
  <r>
    <n v="4"/>
    <d v="2021-04-06T00:00:00"/>
    <x v="2"/>
    <n v="4"/>
    <n v="0.6"/>
    <n v="42.857142857142854"/>
    <n v="0"/>
    <n v="0"/>
    <n v="0.66"/>
    <n v="47.142857142857146"/>
    <n v="4.2857142857142918"/>
    <n v="9.0909090909091042"/>
  </r>
  <r>
    <n v="4"/>
    <d v="2021-04-13T00:00:00"/>
    <x v="2"/>
    <n v="4"/>
    <n v="0.57999999999999996"/>
    <n v="41.428571428571423"/>
    <n v="0.01"/>
    <n v="0.7142857142857143"/>
    <m/>
    <m/>
    <m/>
    <m/>
  </r>
  <r>
    <n v="4"/>
    <d v="2021-04-20T00:00:00"/>
    <x v="2"/>
    <n v="4"/>
    <n v="0.59"/>
    <n v="42.142857142857139"/>
    <n v="0.01"/>
    <n v="0.7142857142857143"/>
    <n v="0.59"/>
    <n v="42.142857142857139"/>
    <n v="-0.7142857142857143"/>
    <n v="-1.6949152542372885"/>
  </r>
  <r>
    <n v="4"/>
    <d v="2021-04-27T00:00:00"/>
    <x v="2"/>
    <n v="4"/>
    <n v="0.6"/>
    <n v="42.857142857142854"/>
    <n v="0.01"/>
    <n v="0.7142857142857143"/>
    <n v="0.71"/>
    <n v="50.714285714285708"/>
    <n v="7.1428571428571397"/>
    <n v="14.084507042253517"/>
  </r>
  <r>
    <n v="4"/>
    <d v="2021-05-04T00:00:00"/>
    <x v="2"/>
    <n v="5"/>
    <n v="0.62"/>
    <n v="44.285714285714285"/>
    <n v="0.01"/>
    <n v="0.7142857142857143"/>
    <n v="0.64"/>
    <n v="45.714285714285715"/>
    <n v="0.7142857142857163"/>
    <n v="1.5625000000000044"/>
  </r>
  <r>
    <n v="4"/>
    <d v="2021-05-11T00:00:00"/>
    <x v="2"/>
    <n v="5"/>
    <n v="0.62"/>
    <n v="44.285714285714285"/>
    <n v="0.01"/>
    <n v="0.7142857142857143"/>
    <n v="0.67"/>
    <n v="47.857142857142861"/>
    <n v="2.8571428571428621"/>
    <n v="5.9701492537313525"/>
  </r>
  <r>
    <n v="4"/>
    <d v="2021-05-18T00:00:00"/>
    <x v="2"/>
    <n v="5"/>
    <n v="0.57999999999999996"/>
    <n v="41.428571428571423"/>
    <n v="0.01"/>
    <n v="0.7142857142857143"/>
    <n v="0.62"/>
    <n v="44.285714285714285"/>
    <n v="2.1428571428571468"/>
    <n v="4.8387096774193639"/>
  </r>
  <r>
    <n v="4"/>
    <d v="2021-05-25T00:00:00"/>
    <x v="2"/>
    <n v="5"/>
    <n v="0.53"/>
    <n v="37.857142857142861"/>
    <n v="0.01"/>
    <n v="0.7142857142857143"/>
    <n v="0.56000000000000005"/>
    <n v="40"/>
    <n v="1.4285714285714244"/>
    <n v="3.571428571428561"/>
  </r>
  <r>
    <n v="4"/>
    <d v="2021-06-01T00:00:00"/>
    <x v="2"/>
    <n v="6"/>
    <n v="0.56999999999999995"/>
    <n v="40.714285714285708"/>
    <n v="0.01"/>
    <n v="0.7142857142857143"/>
    <n v="0.56000000000000005"/>
    <n v="40"/>
    <n v="-1.4285714285714226"/>
    <n v="-3.5714285714285565"/>
  </r>
  <r>
    <n v="4"/>
    <d v="2021-06-08T00:00:00"/>
    <x v="2"/>
    <n v="6"/>
    <n v="0.36"/>
    <n v="25.714285714285715"/>
    <n v="0.01"/>
    <n v="0.7142857142857143"/>
    <n v="0.53"/>
    <n v="37.857142857142861"/>
    <n v="11.428571428571432"/>
    <n v="30.188679245283023"/>
  </r>
  <r>
    <n v="4"/>
    <d v="2021-06-15T00:00:00"/>
    <x v="2"/>
    <n v="6"/>
    <n v="0.61"/>
    <n v="43.571428571428577"/>
    <n v="0"/>
    <n v="0"/>
    <n v="0.72"/>
    <n v="51.428571428571431"/>
    <n v="7.8571428571428541"/>
    <n v="15.277777777777771"/>
  </r>
  <r>
    <n v="4"/>
    <d v="2021-06-22T00:00:00"/>
    <x v="2"/>
    <n v="6"/>
    <n v="0.48"/>
    <n v="34.285714285714285"/>
    <n v="0.01"/>
    <n v="0.7142857142857143"/>
    <n v="0.6"/>
    <n v="42.857142857142854"/>
    <n v="7.857142857142855"/>
    <n v="18.333333333333329"/>
  </r>
  <r>
    <n v="4"/>
    <d v="2021-06-29T00:00:00"/>
    <x v="2"/>
    <n v="6"/>
    <n v="0.52"/>
    <n v="37.142857142857146"/>
    <n v="0.01"/>
    <n v="0.7142857142857143"/>
    <n v="0.56999999999999995"/>
    <n v="40.714285714285708"/>
    <n v="2.8571428571428479"/>
    <n v="7.017543859649102"/>
  </r>
  <r>
    <n v="4"/>
    <d v="2021-07-06T00:00:00"/>
    <x v="2"/>
    <n v="7"/>
    <n v="0.54"/>
    <n v="38.571428571428577"/>
    <n v="0.01"/>
    <n v="0.7142857142857143"/>
    <m/>
    <m/>
    <m/>
    <m/>
  </r>
  <r>
    <n v="4"/>
    <d v="2021-07-13T00:00:00"/>
    <x v="2"/>
    <n v="7"/>
    <n v="0.47"/>
    <n v="33.571428571428569"/>
    <n v="0.01"/>
    <n v="0.7142857142857143"/>
    <m/>
    <m/>
    <m/>
    <m/>
  </r>
  <r>
    <n v="4"/>
    <d v="2021-07-20T00:00:00"/>
    <x v="2"/>
    <n v="7"/>
    <n v="0.42"/>
    <n v="30"/>
    <n v="0.01"/>
    <n v="0.7142857142857143"/>
    <m/>
    <m/>
    <m/>
    <m/>
  </r>
  <r>
    <n v="4"/>
    <d v="2021-07-27T00:00:00"/>
    <x v="2"/>
    <n v="7"/>
    <n v="0.36"/>
    <n v="25.714285714285715"/>
    <n v="0.01"/>
    <n v="0.7142857142857143"/>
    <n v="0.43"/>
    <n v="30.714285714285715"/>
    <n v="4.2857142857142856"/>
    <n v="13.953488372093023"/>
  </r>
  <r>
    <n v="4"/>
    <d v="2021-08-03T00:00:00"/>
    <x v="2"/>
    <n v="8"/>
    <n v="0.35"/>
    <n v="24.999999999999996"/>
    <n v="0.01"/>
    <n v="0.7142857142857143"/>
    <n v="0.46"/>
    <n v="32.857142857142854"/>
    <n v="7.1428571428571432"/>
    <n v="21.739130434782609"/>
  </r>
  <r>
    <n v="4"/>
    <d v="2021-08-10T00:00:00"/>
    <x v="2"/>
    <n v="8"/>
    <n v="0.27"/>
    <n v="19.285714285714288"/>
    <n v="0.01"/>
    <n v="0.7142857142857143"/>
    <n v="0.33"/>
    <n v="23.571428571428573"/>
    <n v="3.5714285714285703"/>
    <n v="15.151515151515147"/>
  </r>
  <r>
    <n v="4"/>
    <d v="2021-08-17T00:00:00"/>
    <x v="2"/>
    <n v="8"/>
    <n v="0.39"/>
    <n v="27.857142857142858"/>
    <n v="0.01"/>
    <n v="0.7142857142857143"/>
    <n v="0.48"/>
    <n v="34.285714285714285"/>
    <n v="5.7142857142857126"/>
    <n v="16.666666666666664"/>
  </r>
  <r>
    <n v="4"/>
    <d v="2021-08-24T00:00:00"/>
    <x v="2"/>
    <n v="8"/>
    <n v="0.27"/>
    <n v="19.285714285714288"/>
    <n v="0.01"/>
    <n v="0.7142857142857143"/>
    <n v="0.34"/>
    <n v="24.285714285714288"/>
    <n v="4.2857142857142856"/>
    <n v="17.647058823529409"/>
  </r>
  <r>
    <n v="4"/>
    <d v="2021-08-31T00:00:00"/>
    <x v="2"/>
    <n v="8"/>
    <n v="0.21"/>
    <n v="15"/>
    <n v="0.01"/>
    <n v="0.7142857142857143"/>
    <n v="0.28999999999999998"/>
    <n v="20.714285714285712"/>
    <n v="4.9999999999999973"/>
    <n v="24.137931034482747"/>
  </r>
  <r>
    <n v="4"/>
    <d v="2021-09-07T00:00:00"/>
    <x v="2"/>
    <n v="9"/>
    <n v="0.68"/>
    <n v="48.571428571428577"/>
    <n v="0"/>
    <n v="0"/>
    <n v="0.71"/>
    <n v="50.714285714285708"/>
    <n v="2.1428571428571317"/>
    <n v="4.2253521126760347"/>
  </r>
  <r>
    <n v="4"/>
    <d v="2021-09-14T00:00:00"/>
    <x v="2"/>
    <n v="9"/>
    <n v="0.41"/>
    <n v="29.285714285714285"/>
    <n v="0.01"/>
    <n v="0.7142857142857143"/>
    <n v="0.41"/>
    <n v="29.285714285714285"/>
    <n v="-0.7142857142857143"/>
    <n v="-2.4390243902439024"/>
  </r>
  <r>
    <n v="4"/>
    <d v="2021-09-21T00:00:00"/>
    <x v="2"/>
    <n v="9"/>
    <n v="0.25"/>
    <n v="17.857142857142858"/>
    <n v="0.01"/>
    <n v="0.7142857142857143"/>
    <n v="0.27"/>
    <n v="19.285714285714288"/>
    <n v="0.7142857142857163"/>
    <n v="3.7037037037037139"/>
  </r>
  <r>
    <n v="4"/>
    <d v="2021-09-28T00:00:00"/>
    <x v="2"/>
    <n v="9"/>
    <n v="0.49"/>
    <n v="34.999999999999993"/>
    <n v="0.01"/>
    <n v="0.7142857142857143"/>
    <n v="0.49"/>
    <n v="34.999999999999993"/>
    <n v="-0.7142857142857143"/>
    <n v="-2.0408163265306127"/>
  </r>
  <r>
    <n v="4"/>
    <d v="2021-10-05T00:00:00"/>
    <x v="2"/>
    <n v="10"/>
    <n v="0.44"/>
    <n v="31.428571428571431"/>
    <n v="0.01"/>
    <n v="0.7142857142857143"/>
    <n v="0.49"/>
    <n v="34.999999999999993"/>
    <n v="2.8571428571428479"/>
    <n v="8.1632653061224243"/>
  </r>
  <r>
    <n v="4"/>
    <d v="2021-10-12T00:00:00"/>
    <x v="2"/>
    <n v="10"/>
    <n v="0.32"/>
    <n v="22.857142857142858"/>
    <n v="0.01"/>
    <n v="0.7142857142857143"/>
    <n v="0.33"/>
    <n v="23.571428571428573"/>
    <n v="9.9920072216264089E-16"/>
    <n v="4.2390333667505975E-15"/>
  </r>
  <r>
    <n v="4"/>
    <d v="2021-10-19T00:00:00"/>
    <x v="2"/>
    <n v="10"/>
    <n v="0.44"/>
    <n v="31.428571428571431"/>
    <n v="0.01"/>
    <n v="0.7142857142857143"/>
    <n v="0.46"/>
    <n v="32.857142857142854"/>
    <n v="0.71428571428570919"/>
    <n v="2.1739130434782457"/>
  </r>
  <r>
    <n v="4"/>
    <d v="2021-10-26T00:00:00"/>
    <x v="2"/>
    <n v="10"/>
    <n v="0.49"/>
    <n v="34.999999999999993"/>
    <n v="0.01"/>
    <n v="0.7142857142857143"/>
    <n v="0.54"/>
    <n v="38.571428571428577"/>
    <n v="2.8571428571428692"/>
    <n v="7.4074074074074376"/>
  </r>
  <r>
    <n v="4"/>
    <d v="2021-11-02T00:00:00"/>
    <x v="2"/>
    <n v="11"/>
    <n v="0.75"/>
    <n v="53.571428571428569"/>
    <n v="0.01"/>
    <n v="0.7142857142857143"/>
    <n v="0.79"/>
    <n v="56.428571428571431"/>
    <n v="2.1428571428571468"/>
    <n v="3.7974683544303867"/>
  </r>
  <r>
    <n v="4"/>
    <d v="2021-11-09T00:00:00"/>
    <x v="2"/>
    <n v="11"/>
    <n v="0.65"/>
    <n v="46.428571428571431"/>
    <n v="0.01"/>
    <n v="0.7142857142857143"/>
    <n v="0.66"/>
    <n v="47.142857142857146"/>
    <n v="9.9920072216264089E-16"/>
    <n v="2.1195166833752987E-15"/>
  </r>
  <r>
    <n v="4"/>
    <d v="2021-11-16T00:00:00"/>
    <x v="2"/>
    <n v="11"/>
    <n v="0.63"/>
    <n v="45"/>
    <n v="0.01"/>
    <n v="0.7142857142857143"/>
    <n v="0.64"/>
    <n v="45.714285714285715"/>
    <n v="9.9920072216264089E-16"/>
    <n v="2.1857515797307769E-15"/>
  </r>
  <r>
    <n v="4"/>
    <d v="2021-11-23T00:00:00"/>
    <x v="2"/>
    <n v="11"/>
    <n v="0.65"/>
    <n v="46.428571428571431"/>
    <n v="0.01"/>
    <n v="0.7142857142857143"/>
    <n v="0.68"/>
    <n v="48.571428571428577"/>
    <n v="1.4285714285714315"/>
    <n v="2.9411764705882413"/>
  </r>
  <r>
    <n v="4"/>
    <d v="2021-11-30T00:00:00"/>
    <x v="2"/>
    <n v="11"/>
    <n v="0.65"/>
    <n v="46.428571428571431"/>
    <n v="0.01"/>
    <n v="0.7142857142857143"/>
    <n v="0.69"/>
    <n v="49.285714285714278"/>
    <n v="2.1428571428571326"/>
    <n v="4.3478260869565011"/>
  </r>
  <r>
    <n v="4"/>
    <d v="2021-12-07T00:00:00"/>
    <x v="2"/>
    <n v="12"/>
    <n v="0.66"/>
    <n v="47.142857142857146"/>
    <n v="0.01"/>
    <n v="0.7142857142857143"/>
    <n v="0.68"/>
    <n v="48.571428571428577"/>
    <n v="0.7142857142857163"/>
    <n v="1.4705882352941215"/>
  </r>
  <r>
    <n v="4"/>
    <d v="2021-12-14T00:00:00"/>
    <x v="2"/>
    <n v="12"/>
    <n v="0.67"/>
    <n v="47.857142857142861"/>
    <n v="0.01"/>
    <n v="0.7142857142857143"/>
    <n v="0.69"/>
    <n v="49.285714285714278"/>
    <n v="0.71428571428570209"/>
    <n v="1.4492753623188162"/>
  </r>
  <r>
    <n v="4"/>
    <d v="2021-12-21T00:00:00"/>
    <x v="2"/>
    <n v="12"/>
    <n v="0.68"/>
    <n v="48.571428571428577"/>
    <n v="0.01"/>
    <n v="0.7142857142857143"/>
    <n v="0.71"/>
    <n v="50.714285714285708"/>
    <n v="1.4285714285714173"/>
    <n v="2.8169014084506823"/>
  </r>
  <r>
    <n v="4"/>
    <d v="2021-12-28T00:00:00"/>
    <x v="2"/>
    <n v="12"/>
    <n v="0.66"/>
    <n v="47.142857142857146"/>
    <n v="0.01"/>
    <n v="0.7142857142857143"/>
    <n v="0.67"/>
    <n v="47.857142857142861"/>
    <n v="9.9920072216264089E-16"/>
    <n v="2.087882106011488E-15"/>
  </r>
  <r>
    <n v="4"/>
    <d v="2022-03-22T00:00:00"/>
    <x v="3"/>
    <n v="3"/>
    <n v="0.6"/>
    <n v="42.857142857142854"/>
    <n v="0.01"/>
    <n v="0.7142857142857143"/>
    <n v="0.62"/>
    <n v="44.285714285714285"/>
    <n v="0.7142857142857163"/>
    <n v="1.6129032258064562"/>
  </r>
  <r>
    <n v="4"/>
    <d v="2022-03-29T00:00:00"/>
    <x v="3"/>
    <n v="3"/>
    <n v="0.61"/>
    <n v="43.571428571428577"/>
    <n v="0.01"/>
    <n v="0.7142857142857143"/>
    <n v="0.66"/>
    <n v="47.142857142857146"/>
    <n v="2.857142857142855"/>
    <n v="6.0606060606060561"/>
  </r>
  <r>
    <n v="4"/>
    <d v="2022-01-04T00:00:00"/>
    <x v="3"/>
    <n v="1"/>
    <n v="0.83"/>
    <n v="59.285714285714285"/>
    <n v="0"/>
    <n v="0"/>
    <n v="0.86"/>
    <n v="61.428571428571431"/>
    <n v="2.1428571428571459"/>
    <n v="3.4883720930232607"/>
  </r>
  <r>
    <n v="4"/>
    <d v="2022-01-11T00:00:00"/>
    <x v="3"/>
    <n v="1"/>
    <n v="0.74"/>
    <n v="52.857142857142861"/>
    <n v="0"/>
    <n v="0"/>
    <n v="0.79"/>
    <n v="56.428571428571431"/>
    <n v="3.5714285714285694"/>
    <n v="6.3291139240506293"/>
  </r>
  <r>
    <n v="4"/>
    <d v="2022-01-19T00:00:00"/>
    <x v="3"/>
    <n v="1"/>
    <n v="0.66"/>
    <n v="47.142857142857146"/>
    <n v="0"/>
    <n v="0"/>
    <n v="0.8"/>
    <n v="57.142857142857146"/>
    <n v="10"/>
    <n v="17.5"/>
  </r>
  <r>
    <n v="4"/>
    <d v="2022-01-25T00:00:00"/>
    <x v="3"/>
    <n v="1"/>
    <n v="0.64"/>
    <n v="45.714285714285715"/>
    <n v="0.01"/>
    <n v="0.7142857142857143"/>
    <n v="0.7"/>
    <n v="49.999999999999993"/>
    <n v="3.5714285714285632"/>
    <n v="7.1428571428571273"/>
  </r>
  <r>
    <n v="4"/>
    <d v="2022-02-01T00:00:00"/>
    <x v="3"/>
    <n v="2"/>
    <n v="0.64"/>
    <n v="45.714285714285715"/>
    <n v="0.01"/>
    <n v="0.7142857142857143"/>
    <n v="0.64"/>
    <n v="45.714285714285715"/>
    <n v="-0.7142857142857143"/>
    <n v="-1.5625"/>
  </r>
  <r>
    <n v="4"/>
    <d v="2022-02-08T00:00:00"/>
    <x v="3"/>
    <n v="2"/>
    <n v="0.7"/>
    <n v="49.999999999999993"/>
    <n v="0.01"/>
    <n v="0.7142857142857143"/>
    <n v="0.71"/>
    <n v="50.714285714285708"/>
    <n v="9.9920072216264089E-16"/>
    <n v="1.9702549451094331E-15"/>
  </r>
  <r>
    <n v="4"/>
    <d v="2022-02-15T00:00:00"/>
    <x v="3"/>
    <n v="2"/>
    <n v="0.69"/>
    <n v="49.285714285714278"/>
    <n v="0.01"/>
    <n v="0.7142857142857143"/>
    <n v="0.68"/>
    <n v="48.571428571428577"/>
    <n v="-1.4285714285714155"/>
    <n v="-2.941176470588208"/>
  </r>
  <r>
    <n v="4"/>
    <d v="2022-02-22T00:00:00"/>
    <x v="3"/>
    <n v="2"/>
    <n v="0.65"/>
    <n v="46.428571428571431"/>
    <n v="0.01"/>
    <n v="0.7142857142857143"/>
    <n v="0.72"/>
    <n v="51.428571428571431"/>
    <n v="4.2857142857142856"/>
    <n v="8.3333333333333321"/>
  </r>
  <r>
    <n v="4"/>
    <d v="2022-03-01T00:00:00"/>
    <x v="3"/>
    <n v="3"/>
    <n v="0.66"/>
    <n v="47.142857142857146"/>
    <n v="0.01"/>
    <n v="0.7142857142857143"/>
    <n v="0.64"/>
    <n v="45.714285714285715"/>
    <n v="-2.142857142857145"/>
    <n v="-4.6875000000000044"/>
  </r>
  <r>
    <n v="4"/>
    <d v="2022-03-08T00:00:00"/>
    <x v="3"/>
    <n v="3"/>
    <n v="0.64"/>
    <n v="45.714285714285715"/>
    <n v="0.01"/>
    <n v="0.7142857142857143"/>
    <n v="0.65"/>
    <n v="46.428571428571431"/>
    <n v="9.9920072216264089E-16"/>
    <n v="2.1521246323503033E-15"/>
  </r>
  <r>
    <n v="4"/>
    <d v="2022-03-15T00:00:00"/>
    <x v="3"/>
    <n v="3"/>
    <n v="0.34"/>
    <n v="24.285714285714288"/>
    <n v="0.01"/>
    <n v="0.7142857142857143"/>
    <n v="0.65"/>
    <n v="46.428571428571431"/>
    <n v="21.428571428571427"/>
    <n v="46.153846153846153"/>
  </r>
  <r>
    <n v="4"/>
    <d v="2022-04-05T00:00:00"/>
    <x v="3"/>
    <n v="4"/>
    <n v="0.61"/>
    <n v="43.571428571428577"/>
    <n v="0.01"/>
    <n v="0.7142857142857143"/>
    <n v="0.66"/>
    <n v="47.142857142857146"/>
    <n v="2.857142857142855"/>
    <n v="6.0606060606060561"/>
  </r>
  <r>
    <n v="4"/>
    <d v="2022-04-12T00:00:00"/>
    <x v="3"/>
    <n v="4"/>
    <n v="0.62"/>
    <n v="44.285714285714285"/>
    <n v="0.01"/>
    <n v="0.7142857142857143"/>
    <n v="0.67"/>
    <n v="47.857142857142861"/>
    <n v="2.8571428571428621"/>
    <n v="5.9701492537313525"/>
  </r>
  <r>
    <n v="4"/>
    <d v="2022-04-19T00:00:00"/>
    <x v="3"/>
    <n v="4"/>
    <n v="0.61"/>
    <n v="43.571428571428577"/>
    <n v="0.01"/>
    <n v="0.7142857142857143"/>
    <n v="0.64"/>
    <n v="45.714285714285715"/>
    <n v="1.4285714285714244"/>
    <n v="3.1249999999999907"/>
  </r>
  <r>
    <n v="4"/>
    <d v="2022-04-26T00:00:00"/>
    <x v="3"/>
    <n v="4"/>
    <n v="0.6"/>
    <n v="42.857142857142854"/>
    <n v="0.01"/>
    <n v="0.7142857142857143"/>
    <n v="0.69"/>
    <n v="49.285714285714278"/>
    <n v="5.7142857142857091"/>
    <n v="11.594202898550716"/>
  </r>
  <r>
    <n v="4"/>
    <d v="2022-05-03T00:00:00"/>
    <x v="3"/>
    <n v="5"/>
    <n v="0.59"/>
    <n v="42.142857142857139"/>
    <n v="0.01"/>
    <n v="0.7142857142857143"/>
    <n v="0.62"/>
    <n v="44.285714285714285"/>
    <n v="1.4285714285714315"/>
    <n v="3.2258064516129101"/>
  </r>
  <r>
    <n v="4"/>
    <d v="2022-05-10T00:00:00"/>
    <x v="3"/>
    <n v="5"/>
    <n v="0.7"/>
    <n v="49.999999999999993"/>
    <n v="0"/>
    <n v="0"/>
    <n v="0.77"/>
    <n v="55"/>
    <n v="5.0000000000000071"/>
    <n v="9.0909090909091042"/>
  </r>
  <r>
    <n v="4"/>
    <d v="2022-05-17T00:00:00"/>
    <x v="3"/>
    <n v="5"/>
    <n v="0.57999999999999996"/>
    <n v="41.428571428571423"/>
    <n v="0.01"/>
    <n v="0.7142857142857143"/>
    <n v="0.57999999999999996"/>
    <n v="41.428571428571423"/>
    <n v="-0.7142857142857143"/>
    <n v="-1.7241379310344831"/>
  </r>
  <r>
    <n v="4"/>
    <d v="2022-05-24T00:00:00"/>
    <x v="3"/>
    <n v="5"/>
    <n v="0.56999999999999995"/>
    <n v="40.714285714285708"/>
    <n v="0"/>
    <n v="0"/>
    <n v="0.6"/>
    <n v="42.857142857142854"/>
    <n v="2.1428571428571459"/>
    <n v="5.0000000000000071"/>
  </r>
  <r>
    <n v="4"/>
    <d v="2022-05-31T00:00:00"/>
    <x v="3"/>
    <n v="5"/>
    <n v="0.6"/>
    <n v="42.857142857142854"/>
    <n v="0.01"/>
    <n v="0.7142857142857143"/>
    <n v="0.66"/>
    <n v="47.142857142857146"/>
    <n v="3.5714285714285774"/>
    <n v="7.5757575757575886"/>
  </r>
  <r>
    <n v="4"/>
    <d v="2022-06-07T00:00:00"/>
    <x v="3"/>
    <n v="6"/>
    <n v="0.54"/>
    <n v="38.571428571428577"/>
    <n v="0.01"/>
    <n v="0.7142857142857143"/>
    <n v="0.61"/>
    <n v="43.571428571428577"/>
    <n v="4.2857142857142856"/>
    <n v="9.8360655737704903"/>
  </r>
  <r>
    <n v="4"/>
    <d v="2022-06-14T00:00:00"/>
    <x v="3"/>
    <n v="6"/>
    <n v="0.45"/>
    <n v="32.142857142857146"/>
    <n v="0.01"/>
    <n v="0.7142857142857143"/>
    <n v="0.56999999999999995"/>
    <n v="40.714285714285708"/>
    <n v="7.8571428571428479"/>
    <n v="19.298245614035068"/>
  </r>
  <r>
    <n v="4"/>
    <d v="2022-06-21T00:00:00"/>
    <x v="3"/>
    <n v="6"/>
    <n v="0.56000000000000005"/>
    <n v="40"/>
    <n v="0.01"/>
    <n v="0.7142857142857143"/>
    <n v="0.6"/>
    <n v="42.857142857142854"/>
    <n v="2.1428571428571397"/>
    <n v="4.9999999999999929"/>
  </r>
  <r>
    <n v="4"/>
    <d v="2022-06-28T00:00:00"/>
    <x v="3"/>
    <n v="6"/>
    <n v="0.53"/>
    <n v="37.857142857142861"/>
    <n v="0.01"/>
    <n v="0.7142857142857143"/>
    <n v="0.54"/>
    <n v="38.571428571428577"/>
    <n v="9.9920072216264089E-16"/>
    <n v="2.5905203907920318E-15"/>
  </r>
  <r>
    <n v="4"/>
    <d v="2022-07-05T00:00:00"/>
    <x v="3"/>
    <n v="7"/>
    <n v="0.51"/>
    <n v="36.428571428571431"/>
    <n v="0.01"/>
    <n v="0.7142857142857143"/>
    <n v="0.44"/>
    <n v="31.428571428571431"/>
    <n v="-5.7142857142857144"/>
    <n v="-18.181818181818183"/>
  </r>
  <r>
    <n v="4"/>
    <d v="2022-07-12T00:00:00"/>
    <x v="3"/>
    <n v="7"/>
    <n v="0.46"/>
    <n v="32.857142857142854"/>
    <n v="0.01"/>
    <n v="0.7142857142857143"/>
    <n v="0.47"/>
    <n v="33.571428571428569"/>
    <n v="9.9920072216264089E-16"/>
    <n v="2.9763425766546749E-15"/>
  </r>
  <r>
    <n v="4"/>
    <d v="2022-07-19T00:00:00"/>
    <x v="3"/>
    <n v="7"/>
    <n v="0.48"/>
    <n v="34.285714285714285"/>
    <n v="0.01"/>
    <n v="0.7142857142857143"/>
    <n v="0.51"/>
    <n v="36.428571428571431"/>
    <n v="1.4285714285714315"/>
    <n v="3.9215686274509878"/>
  </r>
  <r>
    <n v="4"/>
    <d v="2022-07-26T00:00:00"/>
    <x v="3"/>
    <n v="7"/>
    <n v="0.48"/>
    <n v="34.285714285714285"/>
    <n v="0"/>
    <n v="0"/>
    <n v="0.51"/>
    <n v="36.428571428571431"/>
    <n v="2.1428571428571459"/>
    <n v="5.882352941176479"/>
  </r>
  <r>
    <n v="4"/>
    <d v="2022-08-02T00:00:00"/>
    <x v="3"/>
    <n v="8"/>
    <n v="0.61"/>
    <n v="43.571428571428577"/>
    <n v="0.01"/>
    <n v="0.7142857142857143"/>
    <n v="0.63"/>
    <n v="45"/>
    <n v="0.71428571428570919"/>
    <n v="1.5873015873015761"/>
  </r>
  <r>
    <n v="4"/>
    <d v="2022-08-09T00:00:00"/>
    <x v="3"/>
    <n v="8"/>
    <n v="0.64"/>
    <n v="45.714285714285715"/>
    <n v="0.01"/>
    <n v="0.7142857142857143"/>
    <n v="0.64"/>
    <n v="45.714285714285715"/>
    <n v="-0.7142857142857143"/>
    <n v="-1.5625"/>
  </r>
  <r>
    <n v="4"/>
    <d v="2022-08-16T00:00:00"/>
    <x v="3"/>
    <n v="8"/>
    <n v="0.66"/>
    <n v="47.142857142857146"/>
    <n v="0.01"/>
    <n v="0.7142857142857143"/>
    <n v="0.67"/>
    <n v="47.857142857142861"/>
    <n v="9.9920072216264089E-16"/>
    <n v="2.087882106011488E-15"/>
  </r>
  <r>
    <n v="4"/>
    <d v="2022-08-23T00:00:00"/>
    <x v="3"/>
    <n v="8"/>
    <n v="0.68"/>
    <n v="48.571428571428577"/>
    <n v="0.01"/>
    <n v="0.7142857142857143"/>
    <n v="0.77"/>
    <n v="55"/>
    <n v="5.7142857142857091"/>
    <n v="10.389610389610381"/>
  </r>
  <r>
    <n v="4"/>
    <d v="2022-08-30T00:00:00"/>
    <x v="3"/>
    <n v="8"/>
    <n v="0.56000000000000005"/>
    <n v="40"/>
    <n v="0.02"/>
    <n v="1.4285714285714286"/>
    <n v="0.64"/>
    <n v="45.714285714285715"/>
    <n v="4.2857142857142865"/>
    <n v="9.3750000000000018"/>
  </r>
  <r>
    <n v="4"/>
    <d v="2022-09-06T00:00:00"/>
    <x v="3"/>
    <n v="9"/>
    <n v="0.57999999999999996"/>
    <n v="41.428571428571423"/>
    <n v="0.02"/>
    <n v="1.4285714285714286"/>
    <n v="0.63"/>
    <n v="45"/>
    <n v="2.1428571428571477"/>
    <n v="4.7619047619047725"/>
  </r>
  <r>
    <n v="4"/>
    <d v="2022-09-13T00:00:00"/>
    <x v="3"/>
    <n v="9"/>
    <n v="0.59"/>
    <n v="42.142857142857139"/>
    <n v="0.01"/>
    <n v="0.7142857142857143"/>
    <n v="0.65"/>
    <n v="46.428571428571431"/>
    <n v="3.5714285714285774"/>
    <n v="7.6923076923077049"/>
  </r>
  <r>
    <n v="4"/>
    <d v="2022-09-20T00:00:00"/>
    <x v="3"/>
    <n v="9"/>
    <n v="0.54"/>
    <n v="38.571428571428577"/>
    <n v="0"/>
    <n v="0"/>
    <n v="0.56000000000000005"/>
    <n v="40"/>
    <n v="1.4285714285714235"/>
    <n v="3.5714285714285587"/>
  </r>
  <r>
    <n v="4"/>
    <d v="2022-09-27T00:00:00"/>
    <x v="3"/>
    <n v="9"/>
    <n v="0.49"/>
    <n v="34.999999999999993"/>
    <n v="0.01"/>
    <n v="0.7142857142857143"/>
    <n v="0.56000000000000005"/>
    <n v="40"/>
    <n v="4.2857142857142927"/>
    <n v="10.714285714285731"/>
  </r>
  <r>
    <n v="4"/>
    <d v="2022-10-04T00:00:00"/>
    <x v="3"/>
    <n v="10"/>
    <n v="0.74"/>
    <n v="52.857142857142861"/>
    <n v="0.01"/>
    <n v="0.7142857142857143"/>
    <n v="0.77"/>
    <n v="55"/>
    <n v="1.4285714285714244"/>
    <n v="2.5974025974025898"/>
  </r>
  <r>
    <n v="4"/>
    <d v="2022-10-11T00:00:00"/>
    <x v="3"/>
    <n v="10"/>
    <n v="0.57999999999999996"/>
    <n v="41.428571428571423"/>
    <n v="0"/>
    <n v="0"/>
    <n v="0.62"/>
    <n v="44.285714285714285"/>
    <n v="2.8571428571428612"/>
    <n v="6.4516129032258158"/>
  </r>
  <r>
    <n v="4"/>
    <d v="2022-10-18T00:00:00"/>
    <x v="3"/>
    <n v="10"/>
    <n v="0.51"/>
    <n v="36.428571428571431"/>
    <n v="0"/>
    <n v="0"/>
    <n v="0.59"/>
    <n v="42.142857142857139"/>
    <n v="5.7142857142857082"/>
    <n v="13.55932203389829"/>
  </r>
  <r>
    <n v="4"/>
    <d v="2022-10-25T00:00:00"/>
    <x v="3"/>
    <n v="10"/>
    <n v="0.51"/>
    <n v="36.428571428571431"/>
    <n v="0"/>
    <n v="0"/>
    <n v="0.57999999999999996"/>
    <n v="41.428571428571423"/>
    <n v="4.9999999999999929"/>
    <n v="12.068965517241363"/>
  </r>
  <r>
    <n v="4"/>
    <d v="2022-10-31T00:00:00"/>
    <x v="3"/>
    <n v="10"/>
    <n v="0.45"/>
    <n v="32.142857142857146"/>
    <n v="0.01"/>
    <n v="0.7142857142857143"/>
    <n v="0.57999999999999996"/>
    <n v="41.428571428571423"/>
    <n v="8.5714285714285641"/>
    <n v="20.689655172413779"/>
  </r>
  <r>
    <n v="4"/>
    <d v="2022-11-08T00:00:00"/>
    <x v="3"/>
    <n v="11"/>
    <n v="0.59"/>
    <n v="42.142857142857139"/>
    <n v="0"/>
    <n v="0"/>
    <n v="0.63"/>
    <n v="45"/>
    <n v="2.8571428571428612"/>
    <n v="6.3492063492063586"/>
  </r>
  <r>
    <n v="4"/>
    <d v="2022-11-15T00:00:00"/>
    <x v="3"/>
    <n v="11"/>
    <n v="0.75"/>
    <n v="53.571428571428569"/>
    <n v="0.01"/>
    <n v="0.7142857142857143"/>
    <n v="0.77"/>
    <n v="55"/>
    <n v="0.7142857142857163"/>
    <n v="1.2987012987013025"/>
  </r>
  <r>
    <n v="4"/>
    <d v="2022-11-22T00:00:00"/>
    <x v="3"/>
    <n v="11"/>
    <n v="0.67"/>
    <n v="47.857142857142861"/>
    <n v="0"/>
    <n v="0"/>
    <n v="0.71"/>
    <n v="50.714285714285708"/>
    <n v="2.857142857142847"/>
    <n v="5.6338028169013894"/>
  </r>
  <r>
    <n v="4"/>
    <d v="2022-11-29T00:00:00"/>
    <x v="3"/>
    <n v="11"/>
    <n v="0.66"/>
    <n v="47.142857142857146"/>
    <n v="0.01"/>
    <n v="0.7142857142857143"/>
    <n v="0.71"/>
    <n v="50.714285714285708"/>
    <n v="2.8571428571428479"/>
    <n v="5.6338028169013903"/>
  </r>
  <r>
    <n v="4"/>
    <d v="2022-12-06T00:00:00"/>
    <x v="3"/>
    <n v="12"/>
    <n v="0.65"/>
    <n v="46.428571428571431"/>
    <n v="0.01"/>
    <n v="0.7142857142857143"/>
    <n v="0.7"/>
    <n v="49.999999999999993"/>
    <n v="2.8571428571428479"/>
    <n v="5.7142857142856966"/>
  </r>
  <r>
    <n v="4"/>
    <d v="2022-12-13T00:00:00"/>
    <x v="3"/>
    <n v="12"/>
    <n v="0.66"/>
    <n v="47.142857142857146"/>
    <n v="0.01"/>
    <n v="0.7142857142857143"/>
    <n v="0.69"/>
    <n v="49.285714285714278"/>
    <n v="1.4285714285714173"/>
    <n v="2.8985507246376585"/>
  </r>
  <r>
    <n v="4"/>
    <d v="2022-12-20T00:00:00"/>
    <x v="3"/>
    <n v="12"/>
    <n v="0.66"/>
    <n v="47.142857142857146"/>
    <n v="0.01"/>
    <n v="0.7142857142857143"/>
    <n v="0.68"/>
    <n v="48.571428571428577"/>
    <n v="0.7142857142857163"/>
    <n v="1.4705882352941215"/>
  </r>
  <r>
    <n v="4"/>
    <d v="2022-12-27T00:00:00"/>
    <x v="3"/>
    <n v="12"/>
    <n v="0.65"/>
    <n v="46.428571428571431"/>
    <n v="0"/>
    <n v="0"/>
    <n v="0.68"/>
    <n v="48.571428571428577"/>
    <n v="2.1428571428571459"/>
    <n v="4.4117647058823586"/>
  </r>
  <r>
    <n v="4"/>
    <d v="2023-01-03T00:00:00"/>
    <x v="4"/>
    <n v="1"/>
    <n v="0.65"/>
    <n v="46.428571428571431"/>
    <n v="0.01"/>
    <n v="0.7142857142857143"/>
    <n v="0.67"/>
    <n v="47.857142857142861"/>
    <n v="0.7142857142857163"/>
    <n v="1.4925373134328399"/>
  </r>
  <r>
    <n v="4"/>
    <d v="2023-01-10T00:00:00"/>
    <x v="4"/>
    <n v="1"/>
    <n v="0.66"/>
    <n v="47.142857142857146"/>
    <n v="0"/>
    <n v="0"/>
    <n v="0.66"/>
    <n v="47.142857142857146"/>
    <n v="0"/>
    <n v="0"/>
  </r>
  <r>
    <n v="4"/>
    <d v="2023-01-17T00:00:00"/>
    <x v="4"/>
    <n v="1"/>
    <n v="0.71"/>
    <n v="50.714285714285708"/>
    <n v="0.02"/>
    <n v="1.4285714285714286"/>
    <n v="0.78"/>
    <n v="55.714285714285715"/>
    <n v="3.5714285714285783"/>
    <n v="6.4102564102564221"/>
  </r>
  <r>
    <n v="4"/>
    <d v="2023-01-24T00:00:00"/>
    <x v="4"/>
    <n v="1"/>
    <n v="0.73"/>
    <n v="52.142857142857146"/>
    <n v="0"/>
    <n v="0"/>
    <n v="0.74"/>
    <n v="52.857142857142861"/>
    <n v="0.7142857142857153"/>
    <n v="1.3513513513513531"/>
  </r>
  <r>
    <n v="4"/>
    <d v="2023-01-31T00:00:00"/>
    <x v="4"/>
    <n v="1"/>
    <n v="0.72"/>
    <n v="51.428571428571431"/>
    <n v="0"/>
    <n v="0"/>
    <m/>
    <m/>
    <m/>
    <m/>
  </r>
  <r>
    <n v="4"/>
    <d v="2023-02-07T00:00:00"/>
    <x v="4"/>
    <n v="2"/>
    <n v="0.67"/>
    <n v="47.857142857142861"/>
    <n v="0"/>
    <n v="0"/>
    <n v="0.72"/>
    <n v="51.428571428571431"/>
    <n v="3.5714285714285694"/>
    <n v="6.9444444444444402"/>
  </r>
  <r>
    <n v="4"/>
    <d v="2023-02-14T00:00:00"/>
    <x v="4"/>
    <n v="2"/>
    <n v="0.67"/>
    <n v="47.857142857142861"/>
    <n v="0"/>
    <n v="0"/>
    <n v="0.7"/>
    <n v="49.999999999999993"/>
    <n v="2.1428571428571317"/>
    <n v="4.2857142857142643"/>
  </r>
  <r>
    <n v="4"/>
    <d v="2023-02-21T00:00:00"/>
    <x v="4"/>
    <n v="2"/>
    <n v="0.71"/>
    <n v="50.714285714285708"/>
    <n v="0.01"/>
    <n v="0.7142857142857143"/>
    <n v="0.73"/>
    <n v="52.142857142857146"/>
    <n v="0.71428571428572341"/>
    <n v="1.3698630136986476"/>
  </r>
  <r>
    <n v="4"/>
    <d v="2023-02-28T00:00:00"/>
    <x v="4"/>
    <n v="2"/>
    <n v="0.75"/>
    <n v="53.571428571428569"/>
    <n v="0.01"/>
    <n v="0.7142857142857143"/>
    <n v="0.78"/>
    <n v="55.714285714285715"/>
    <n v="1.4285714285714315"/>
    <n v="2.5641025641025692"/>
  </r>
  <r>
    <n v="4"/>
    <d v="2023-03-07T00:00:00"/>
    <x v="4"/>
    <n v="3"/>
    <n v="0.7"/>
    <n v="49.999999999999993"/>
    <n v="0.01"/>
    <n v="0.7142857142857143"/>
    <n v="0.74"/>
    <n v="52.857142857142861"/>
    <n v="2.1428571428571539"/>
    <n v="4.0540540540540748"/>
  </r>
  <r>
    <n v="4"/>
    <d v="2023-03-14T00:00:00"/>
    <x v="4"/>
    <n v="3"/>
    <n v="0.67"/>
    <n v="47.857142857142861"/>
    <n v="0.01"/>
    <n v="0.7142857142857143"/>
    <n v="0.71"/>
    <n v="50.714285714285708"/>
    <n v="2.1428571428571326"/>
    <n v="4.2253521126760365"/>
  </r>
  <r>
    <n v="4"/>
    <d v="2023-03-21T00:00:00"/>
    <x v="4"/>
    <n v="3"/>
    <n v="0.7"/>
    <n v="49.999999999999993"/>
    <n v="0.01"/>
    <n v="0.7142857142857143"/>
    <n v="0.75"/>
    <n v="53.571428571428569"/>
    <n v="2.8571428571428621"/>
    <n v="5.3333333333333428"/>
  </r>
  <r>
    <n v="4"/>
    <d v="2023-03-28T00:00:00"/>
    <x v="4"/>
    <n v="3"/>
    <n v="0.73"/>
    <n v="52.142857142857146"/>
    <n v="0.01"/>
    <n v="0.7142857142857143"/>
    <n v="0.79"/>
    <n v="56.428571428571431"/>
    <n v="3.5714285714285703"/>
    <n v="6.3291139240506302"/>
  </r>
  <r>
    <n v="4"/>
    <d v="2023-04-04T00:00:00"/>
    <x v="4"/>
    <n v="4"/>
    <n v="0.72"/>
    <n v="51.428571428571431"/>
    <n v="0.01"/>
    <n v="0.7142857142857143"/>
    <n v="0.77"/>
    <n v="55"/>
    <n v="2.857142857142855"/>
    <n v="5.1948051948051912"/>
  </r>
  <r>
    <n v="4"/>
    <d v="2023-04-11T00:00:00"/>
    <x v="4"/>
    <n v="4"/>
    <n v="0.67"/>
    <n v="47.857142857142861"/>
    <n v="0.01"/>
    <n v="0.7142857142857143"/>
    <n v="0.72"/>
    <n v="51.428571428571431"/>
    <n v="2.857142857142855"/>
    <n v="5.5555555555555509"/>
  </r>
  <r>
    <n v="4"/>
    <d v="2023-04-17T00:00:00"/>
    <x v="4"/>
    <n v="4"/>
    <n v="0.65"/>
    <n v="46.428571428571431"/>
    <n v="0.01"/>
    <n v="0.7142857142857143"/>
    <n v="0.73"/>
    <n v="52.142857142857146"/>
    <n v="5.0000000000000009"/>
    <n v="9.589041095890412"/>
  </r>
  <r>
    <n v="4"/>
    <d v="2023-04-25T00:00:00"/>
    <x v="4"/>
    <n v="4"/>
    <n v="0.64"/>
    <n v="45.714285714285715"/>
    <n v="0"/>
    <n v="0"/>
    <n v="0.67"/>
    <n v="47.857142857142861"/>
    <n v="2.1428571428571459"/>
    <n v="4.4776119402985133"/>
  </r>
  <r>
    <n v="4"/>
    <d v="2023-05-02T00:00:00"/>
    <x v="4"/>
    <n v="5"/>
    <n v="0.67"/>
    <n v="47.857142857142861"/>
    <n v="0.01"/>
    <n v="0.7142857142857143"/>
    <n v="0.73"/>
    <n v="52.142857142857146"/>
    <n v="3.5714285714285703"/>
    <n v="6.8493150684931479"/>
  </r>
  <r>
    <n v="4"/>
    <d v="2023-05-09T00:00:00"/>
    <x v="4"/>
    <n v="5"/>
    <n v="0.79"/>
    <n v="56.428571428571431"/>
    <n v="0"/>
    <n v="0"/>
    <n v="0.86"/>
    <n v="61.428571428571431"/>
    <n v="5"/>
    <n v="8.1395348837209287"/>
  </r>
  <r>
    <n v="4"/>
    <d v="2023-05-16T00:00:00"/>
    <x v="4"/>
    <n v="5"/>
    <n v="0.7"/>
    <n v="49.999999999999993"/>
    <n v="0"/>
    <n v="0"/>
    <n v="0.77"/>
    <n v="55"/>
    <n v="5.0000000000000071"/>
    <n v="9.0909090909091042"/>
  </r>
  <r>
    <n v="4"/>
    <d v="2023-05-23T00:00:00"/>
    <x v="4"/>
    <n v="5"/>
    <n v="0.63"/>
    <n v="45"/>
    <n v="0"/>
    <n v="0"/>
    <n v="0.7"/>
    <n v="49.999999999999993"/>
    <n v="4.9999999999999929"/>
    <n v="9.9999999999999858"/>
  </r>
  <r>
    <n v="4"/>
    <d v="2023-05-30T00:00:00"/>
    <x v="4"/>
    <n v="5"/>
    <n v="0.6"/>
    <n v="42.857142857142854"/>
    <n v="0"/>
    <n v="0"/>
    <n v="0.66"/>
    <n v="47.142857142857146"/>
    <n v="4.2857142857142918"/>
    <n v="9.0909090909091042"/>
  </r>
  <r>
    <n v="4"/>
    <d v="2023-06-06T00:00:00"/>
    <x v="4"/>
    <n v="6"/>
    <n v="0.54"/>
    <n v="38.571428571428577"/>
    <n v="0"/>
    <n v="0"/>
    <n v="0.6"/>
    <n v="42.857142857142854"/>
    <n v="4.2857142857142776"/>
    <n v="9.9999999999999805"/>
  </r>
  <r>
    <n v="4"/>
    <d v="2023-06-13T00:00:00"/>
    <x v="4"/>
    <n v="6"/>
    <n v="0.47"/>
    <n v="33.571428571428569"/>
    <n v="0"/>
    <n v="0"/>
    <n v="0.52"/>
    <n v="37.142857142857146"/>
    <n v="3.5714285714285765"/>
    <n v="9.6153846153846292"/>
  </r>
  <r>
    <n v="4"/>
    <d v="2023-06-20T00:00:00"/>
    <x v="4"/>
    <n v="6"/>
    <n v="0.43"/>
    <n v="30.714285714285715"/>
    <n v="0"/>
    <n v="0"/>
    <m/>
    <m/>
    <m/>
    <m/>
  </r>
  <r>
    <n v="4"/>
    <d v="2023-06-27T00:00:00"/>
    <x v="4"/>
    <n v="6"/>
    <n v="0.53"/>
    <n v="37.857142857142861"/>
    <n v="0.01"/>
    <n v="0.7142857142857143"/>
    <n v="0.6"/>
    <n v="42.857142857142854"/>
    <n v="4.2857142857142785"/>
    <n v="9.999999999999984"/>
  </r>
  <r>
    <n v="4"/>
    <d v="2023-07-05T00:00:00"/>
    <x v="4"/>
    <n v="7"/>
    <n v="0.64"/>
    <n v="45.714285714285715"/>
    <n v="0.01"/>
    <n v="0.7142857142857143"/>
    <n v="0.71"/>
    <n v="50.714285714285708"/>
    <n v="4.2857142857142785"/>
    <n v="8.4507042253520996"/>
  </r>
  <r>
    <n v="4"/>
    <d v="2023-07-11T00:00:00"/>
    <x v="4"/>
    <n v="7"/>
    <n v="0.69"/>
    <n v="49.285714285714278"/>
    <n v="0"/>
    <n v="0"/>
    <n v="0.71"/>
    <n v="50.714285714285708"/>
    <n v="1.4285714285714306"/>
    <n v="2.8169014084507085"/>
  </r>
  <r>
    <n v="4"/>
    <d v="2023-07-18T00:00:00"/>
    <x v="4"/>
    <n v="7"/>
    <n v="0.57999999999999996"/>
    <n v="41.428571428571423"/>
    <n v="0.01"/>
    <n v="0.7142857142857143"/>
    <n v="0.65"/>
    <n v="46.428571428571431"/>
    <n v="4.2857142857142927"/>
    <n v="9.2307692307692459"/>
  </r>
  <r>
    <n v="4"/>
    <d v="2023-07-25T00:00:00"/>
    <x v="4"/>
    <n v="7"/>
    <n v="0.55000000000000004"/>
    <n v="39.285714285714292"/>
    <n v="0"/>
    <n v="0"/>
    <n v="0.59"/>
    <n v="42.142857142857139"/>
    <n v="2.857142857142847"/>
    <n v="6.7796610169491291"/>
  </r>
  <r>
    <n v="4"/>
    <d v="2023-08-01T00:00:00"/>
    <x v="4"/>
    <n v="8"/>
    <n v="0.49"/>
    <n v="34.999999999999993"/>
    <n v="0"/>
    <n v="0"/>
    <n v="0.54"/>
    <n v="38.571428571428577"/>
    <n v="3.5714285714285836"/>
    <n v="9.2592592592592897"/>
  </r>
  <r>
    <n v="4"/>
    <d v="2023-08-08T00:00:00"/>
    <x v="4"/>
    <n v="8"/>
    <n v="0.56000000000000005"/>
    <n v="40"/>
    <n v="0"/>
    <n v="0"/>
    <n v="0.54"/>
    <n v="38.571428571428577"/>
    <n v="-1.4285714285714235"/>
    <n v="-3.7037037037036904"/>
  </r>
  <r>
    <n v="4"/>
    <d v="2023-08-15T00:00:00"/>
    <x v="4"/>
    <n v="8"/>
    <n v="0.67"/>
    <n v="47.857142857142861"/>
    <n v="0.01"/>
    <n v="0.7142857142857143"/>
    <n v="0.74"/>
    <n v="52.857142857142861"/>
    <n v="4.2857142857142856"/>
    <n v="8.108108108108107"/>
  </r>
  <r>
    <n v="4"/>
    <d v="2023-08-22T00:00:00"/>
    <x v="4"/>
    <n v="8"/>
    <n v="0.56000000000000005"/>
    <n v="40"/>
    <n v="0.01"/>
    <n v="0.7142857142857143"/>
    <n v="0.63"/>
    <n v="45"/>
    <n v="4.2857142857142856"/>
    <n v="9.5238095238095237"/>
  </r>
  <r>
    <n v="4"/>
    <d v="2023-08-29T00:00:00"/>
    <x v="4"/>
    <n v="8"/>
    <n v="0.53"/>
    <n v="37.857142857142861"/>
    <n v="0.01"/>
    <n v="0.7142857142857143"/>
    <n v="0.59"/>
    <n v="42.142857142857139"/>
    <n v="3.5714285714285632"/>
    <n v="8.4745762711864216"/>
  </r>
  <r>
    <n v="4"/>
    <d v="2023-09-05T00:00:00"/>
    <x v="4"/>
    <n v="9"/>
    <n v="0.56999999999999995"/>
    <n v="40.714285714285708"/>
    <n v="0.01"/>
    <n v="0.7142857142857143"/>
    <n v="0.62"/>
    <n v="44.285714285714285"/>
    <n v="2.8571428571428621"/>
    <n v="6.4516129032258176"/>
  </r>
  <r>
    <n v="4"/>
    <d v="2023-09-12T00:00:00"/>
    <x v="4"/>
    <n v="9"/>
    <n v="0.64"/>
    <n v="45.714285714285715"/>
    <n v="0.01"/>
    <n v="0.7142857142857143"/>
    <n v="0.66"/>
    <n v="47.142857142857146"/>
    <n v="0.7142857142857163"/>
    <n v="1.5151515151515194"/>
  </r>
  <r>
    <n v="4"/>
    <d v="2023-09-18T00:00:00"/>
    <x v="4"/>
    <n v="9"/>
    <n v="0.72"/>
    <n v="51.428571428571431"/>
    <n v="0.01"/>
    <n v="0.7142857142857143"/>
    <n v="0.76"/>
    <n v="54.285714285714285"/>
    <n v="2.1428571428571397"/>
    <n v="3.9473684210526256"/>
  </r>
  <r>
    <n v="4"/>
    <d v="2023-09-26T00:00:00"/>
    <x v="4"/>
    <n v="9"/>
    <n v="0.63"/>
    <n v="45"/>
    <n v="0.01"/>
    <n v="0.7142857142857143"/>
    <n v="0.67"/>
    <n v="47.857142857142861"/>
    <n v="2.1428571428571468"/>
    <n v="4.4776119402985159"/>
  </r>
  <r>
    <n v="4"/>
    <d v="2023-10-03T00:00:00"/>
    <x v="4"/>
    <n v="10"/>
    <n v="0.55000000000000004"/>
    <n v="39.285714285714292"/>
    <n v="0"/>
    <n v="0"/>
    <n v="0.67"/>
    <n v="47.857142857142861"/>
    <n v="8.5714285714285694"/>
    <n v="17.910447761194025"/>
  </r>
  <r>
    <n v="4"/>
    <d v="2023-10-10T00:00:00"/>
    <x v="4"/>
    <n v="10"/>
    <n v="0.48"/>
    <n v="34.285714285714285"/>
    <n v="0.01"/>
    <n v="0.7142857142857143"/>
    <n v="0.61"/>
    <n v="43.571428571428577"/>
    <n v="8.5714285714285783"/>
    <n v="19.672131147540998"/>
  </r>
  <r>
    <n v="4"/>
    <d v="2023-10-17T00:00:00"/>
    <x v="4"/>
    <n v="10"/>
    <n v="0.56000000000000005"/>
    <n v="40"/>
    <n v="0"/>
    <n v="0"/>
    <n v="0.68"/>
    <n v="48.571428571428577"/>
    <n v="8.5714285714285765"/>
    <n v="17.64705882352942"/>
  </r>
  <r>
    <n v="4"/>
    <d v="2023-10-24T00:00:00"/>
    <x v="4"/>
    <n v="10"/>
    <n v="0.67"/>
    <n v="47.857142857142861"/>
    <n v="0.01"/>
    <n v="0.7142857142857143"/>
    <n v="0.78"/>
    <n v="55.714285714285715"/>
    <n v="7.1428571428571397"/>
    <n v="12.820512820512814"/>
  </r>
  <r>
    <n v="4"/>
    <d v="2023-10-31T00:00:00"/>
    <x v="4"/>
    <n v="10"/>
    <n v="0.48"/>
    <n v="34.285714285714285"/>
    <n v="0.01"/>
    <n v="0.7142857142857143"/>
    <n v="0.59"/>
    <n v="42.142857142857139"/>
    <n v="7.1428571428571397"/>
    <n v="16.949152542372875"/>
  </r>
  <r>
    <n v="4"/>
    <d v="2023-11-14T00:00:00"/>
    <x v="4"/>
    <n v="11"/>
    <n v="0.6"/>
    <n v="42.857142857142854"/>
    <n v="0"/>
    <n v="0"/>
    <n v="0.65"/>
    <n v="46.428571428571431"/>
    <n v="3.5714285714285765"/>
    <n v="7.6923076923077023"/>
  </r>
  <r>
    <n v="4"/>
    <d v="2023-11-20T00:00:00"/>
    <x v="4"/>
    <n v="11"/>
    <n v="0.61"/>
    <n v="43.571428571428577"/>
    <n v="0.01"/>
    <n v="0.7142857142857143"/>
    <n v="0.66"/>
    <n v="47.142857142857146"/>
    <n v="2.857142857142855"/>
    <n v="6.0606060606060561"/>
  </r>
  <r>
    <n v="4"/>
    <d v="2023-11-28T00:00:00"/>
    <x v="4"/>
    <n v="11"/>
    <n v="0.65"/>
    <n v="46.428571428571431"/>
    <n v="0.01"/>
    <n v="0.7142857142857143"/>
    <n v="0.73"/>
    <n v="52.142857142857146"/>
    <n v="5.0000000000000009"/>
    <n v="9.589041095890412"/>
  </r>
  <r>
    <n v="4"/>
    <d v="2023-12-05T00:00:00"/>
    <x v="4"/>
    <n v="12"/>
    <n v="0.63"/>
    <n v="45"/>
    <n v="0.01"/>
    <n v="0.7142857142857143"/>
    <n v="0.69"/>
    <n v="49.285714285714278"/>
    <n v="3.5714285714285632"/>
    <n v="7.246376811594188"/>
  </r>
  <r>
    <n v="4"/>
    <d v="2023-12-12T00:00:00"/>
    <x v="4"/>
    <n v="12"/>
    <n v="0.69"/>
    <n v="49.285714285714278"/>
    <n v="0.01"/>
    <n v="0.7142857142857143"/>
    <n v="0.83"/>
    <n v="59.285714285714285"/>
    <n v="9.2857142857142936"/>
    <n v="15.662650602409652"/>
  </r>
  <r>
    <n v="4"/>
    <d v="2023-12-19T00:00:00"/>
    <x v="4"/>
    <n v="12"/>
    <n v="0.65"/>
    <n v="46.428571428571431"/>
    <n v="0.01"/>
    <n v="0.7142857142857143"/>
    <n v="0.73"/>
    <n v="52.142857142857146"/>
    <n v="5.0000000000000009"/>
    <n v="9.589041095890412"/>
  </r>
  <r>
    <n v="4"/>
    <d v="2023-12-26T00:00:00"/>
    <x v="4"/>
    <n v="12"/>
    <n v="0.62"/>
    <n v="44.285714285714285"/>
    <n v="0.01"/>
    <n v="0.7142857142857143"/>
    <n v="0.76"/>
    <n v="54.285714285714285"/>
    <n v="9.2857142857142865"/>
    <n v="17.105263157894736"/>
  </r>
  <r>
    <n v="4"/>
    <d v="2024-01-02T00:00:00"/>
    <x v="5"/>
    <n v="1"/>
    <n v="0.64"/>
    <n v="45.714285714285715"/>
    <n v="0.01"/>
    <n v="0.7142857142857143"/>
    <n v="0.7"/>
    <n v="49.999999999999993"/>
    <n v="3.5714285714285632"/>
    <n v="7.1428571428571273"/>
  </r>
  <r>
    <n v="4"/>
    <d v="2024-01-16T00:00:00"/>
    <x v="5"/>
    <n v="1"/>
    <n v="0.66"/>
    <n v="47.142857142857146"/>
    <n v="0.01"/>
    <n v="0.7142857142857143"/>
    <n v="0.69"/>
    <n v="49.285714285714278"/>
    <n v="1.4285714285714173"/>
    <n v="2.8985507246376585"/>
  </r>
  <r>
    <n v="4"/>
    <d v="2024-01-23T00:00:00"/>
    <x v="5"/>
    <n v="1"/>
    <n v="0.65"/>
    <n v="46.428571428571431"/>
    <n v="0.01"/>
    <n v="0.7142857142857143"/>
    <n v="0.68"/>
    <n v="48.571428571428577"/>
    <n v="1.4285714285714315"/>
    <n v="2.9411764705882413"/>
  </r>
  <r>
    <n v="4"/>
    <d v="2024-01-30T00:00:00"/>
    <x v="5"/>
    <n v="1"/>
    <n v="0.68"/>
    <n v="48.571428571428577"/>
    <n v="0.01"/>
    <n v="0.7142857142857143"/>
    <n v="0.7"/>
    <n v="49.999999999999993"/>
    <n v="0.71428571428570209"/>
    <n v="1.4285714285714044"/>
  </r>
  <r>
    <n v="4"/>
    <d v="2024-02-06T00:00:00"/>
    <x v="5"/>
    <n v="2"/>
    <n v="0.64"/>
    <n v="45.714285714285715"/>
    <n v="0.02"/>
    <n v="1.4285714285714286"/>
    <n v="0.66"/>
    <n v="47.142857142857146"/>
    <n v="1.9984014443252818E-15"/>
    <n v="4.2390333667505975E-15"/>
  </r>
  <r>
    <n v="4"/>
    <d v="2024-02-13T00:00:00"/>
    <x v="5"/>
    <n v="2"/>
    <n v="0.61"/>
    <n v="43.571428571428577"/>
    <n v="0.01"/>
    <n v="0.7142857142857143"/>
    <n v="0.69"/>
    <n v="49.285714285714278"/>
    <n v="4.9999999999999867"/>
    <n v="10.144927536231858"/>
  </r>
  <r>
    <n v="4"/>
    <d v="2024-02-20T00:00:00"/>
    <x v="5"/>
    <n v="2"/>
    <n v="0.65"/>
    <n v="46.428571428571431"/>
    <n v="0.01"/>
    <n v="0.7142857142857143"/>
    <n v="0.67"/>
    <n v="47.857142857142861"/>
    <n v="0.7142857142857163"/>
    <n v="1.4925373134328399"/>
  </r>
  <r>
    <n v="4"/>
    <d v="2024-02-27T00:00:00"/>
    <x v="5"/>
    <n v="2"/>
    <n v="0.64"/>
    <n v="45.714285714285715"/>
    <n v="0.01"/>
    <n v="0.7142857142857143"/>
    <n v="0.68"/>
    <n v="48.571428571428577"/>
    <n v="2.1428571428571468"/>
    <n v="4.4117647058823612"/>
  </r>
  <r>
    <n v="4"/>
    <d v="2023-03-05T00:00:00"/>
    <x v="4"/>
    <n v="3"/>
    <n v="0.63"/>
    <n v="45"/>
    <n v="0.01"/>
    <n v="0.7142857142857143"/>
    <n v="0.68"/>
    <n v="48.571428571428577"/>
    <n v="2.8571428571428621"/>
    <n v="5.8823529411764799"/>
  </r>
  <r>
    <n v="4"/>
    <d v="2024-03-12T00:00:00"/>
    <x v="5"/>
    <n v="3"/>
    <n v="0.66"/>
    <n v="47.142857142857146"/>
    <n v="0.01"/>
    <n v="0.7142857142857143"/>
    <n v="0.73"/>
    <n v="52.142857142857146"/>
    <n v="4.2857142857142856"/>
    <n v="8.2191780821917799"/>
  </r>
  <r>
    <n v="4"/>
    <d v="2024-03-19T00:00:00"/>
    <x v="5"/>
    <n v="3"/>
    <n v="0.62"/>
    <n v="44.285714285714285"/>
    <n v="0.01"/>
    <n v="0.7142857142857143"/>
    <n v="0.65"/>
    <n v="46.428571428571431"/>
    <n v="1.4285714285714315"/>
    <n v="3.0769230769230829"/>
  </r>
  <r>
    <n v="4"/>
    <d v="2024-03-26T00:00:00"/>
    <x v="5"/>
    <n v="3"/>
    <n v="0.62"/>
    <n v="44.285714285714285"/>
    <n v="0.01"/>
    <n v="0.7142857142857143"/>
    <n v="0.66"/>
    <n v="47.142857142857146"/>
    <n v="2.1428571428571468"/>
    <n v="4.545454545454553"/>
  </r>
  <r>
    <n v="4"/>
    <d v="2024-04-02T00:00:00"/>
    <x v="5"/>
    <n v="4"/>
    <n v="0.61"/>
    <n v="43.571428571428577"/>
    <n v="0"/>
    <n v="0"/>
    <n v="0.65"/>
    <n v="46.428571428571431"/>
    <n v="2.8571428571428541"/>
    <n v="6.1538461538461471"/>
  </r>
  <r>
    <n v="4"/>
    <d v="2024-04-09T00:00:00"/>
    <x v="5"/>
    <n v="4"/>
    <n v="0.68"/>
    <n v="48.571428571428577"/>
    <n v="0.01"/>
    <n v="0.7142857142857143"/>
    <n v="0.72"/>
    <n v="51.428571428571431"/>
    <n v="2.1428571428571397"/>
    <n v="4.1666666666666599"/>
  </r>
  <r>
    <n v="4"/>
    <d v="2024-04-16T00:00:00"/>
    <x v="5"/>
    <n v="4"/>
    <n v="0.67"/>
    <n v="47.857142857142861"/>
    <n v="0.01"/>
    <n v="0.7142857142857143"/>
    <n v="0.7"/>
    <n v="49.999999999999993"/>
    <n v="1.4285714285714173"/>
    <n v="2.857142857142835"/>
  </r>
  <r>
    <n v="4"/>
    <d v="2024-04-23T00:00:00"/>
    <x v="5"/>
    <n v="4"/>
    <n v="0.62"/>
    <n v="44.285714285714285"/>
    <n v="0.01"/>
    <n v="0.7142857142857143"/>
    <n v="0.66"/>
    <n v="47.142857142857146"/>
    <n v="2.1428571428571468"/>
    <n v="4.545454545454553"/>
  </r>
  <r>
    <n v="4"/>
    <d v="2024-04-30T00:00:00"/>
    <x v="5"/>
    <n v="4"/>
    <n v="0.61"/>
    <n v="43.571428571428577"/>
    <n v="0.01"/>
    <n v="0.7142857142857143"/>
    <n v="0.67"/>
    <n v="47.857142857142861"/>
    <n v="3.5714285714285703"/>
    <n v="7.4626865671641758"/>
  </r>
  <r>
    <n v="4"/>
    <d v="2024-05-06T00:00:00"/>
    <x v="5"/>
    <n v="5"/>
    <n v="0.57999999999999996"/>
    <n v="41.428571428571423"/>
    <n v="0.02"/>
    <n v="1.4285714285714286"/>
    <n v="0.62"/>
    <n v="44.285714285714285"/>
    <n v="1.4285714285714326"/>
    <n v="3.2258064516129124"/>
  </r>
  <r>
    <n v="4"/>
    <d v="2024-05-14T00:00:00"/>
    <x v="5"/>
    <n v="5"/>
    <n v="0.56999999999999995"/>
    <n v="40.714285714285708"/>
    <n v="0.01"/>
    <n v="0.7142857142857143"/>
    <n v="0.59"/>
    <n v="42.142857142857139"/>
    <n v="0.7142857142857163"/>
    <n v="1.6949152542372929"/>
  </r>
  <r>
    <n v="4"/>
    <d v="2024-06-25T00:00:00"/>
    <x v="5"/>
    <n v="6"/>
    <n v="0.43"/>
    <n v="30.714285714285715"/>
    <n v="0.01"/>
    <n v="0.7142857142857143"/>
    <n v="0.48"/>
    <n v="34.285714285714285"/>
    <n v="2.857142857142855"/>
    <n v="8.3333333333333268"/>
  </r>
  <r>
    <n v="4"/>
    <d v="2024-07-02T00:00:00"/>
    <x v="5"/>
    <n v="7"/>
    <n v="0.44"/>
    <n v="31.428571428571431"/>
    <n v="0.01"/>
    <n v="0.7142857142857143"/>
    <n v="0.48"/>
    <n v="34.285714285714285"/>
    <n v="2.1428571428571397"/>
    <n v="6.2499999999999911"/>
  </r>
  <r>
    <n v="4"/>
    <d v="2024-07-09T00:00:00"/>
    <x v="5"/>
    <n v="7"/>
    <n v="0.34"/>
    <n v="24.285714285714288"/>
    <n v="0.01"/>
    <n v="0.7142857142857143"/>
    <n v="0.38"/>
    <n v="27.142857142857142"/>
    <n v="2.1428571428571397"/>
    <n v="7.8947368421052513"/>
  </r>
  <r>
    <n v="4"/>
    <d v="2024-07-16T00:00:00"/>
    <x v="5"/>
    <n v="7"/>
    <n v="0.2"/>
    <n v="14.285714285714286"/>
    <n v="0.02"/>
    <n v="1.4285714285714286"/>
    <n v="0.22"/>
    <n v="15.714285714285715"/>
    <n v="0"/>
    <n v="0"/>
  </r>
  <r>
    <n v="4"/>
    <d v="2024-07-23T00:00:00"/>
    <x v="5"/>
    <n v="7"/>
    <n v="0.56000000000000005"/>
    <n v="40"/>
    <n v="0.01"/>
    <n v="0.7142857142857143"/>
    <n v="0.59"/>
    <n v="42.142857142857139"/>
    <n v="1.4285714285714244"/>
    <n v="3.3898305084745664"/>
  </r>
  <r>
    <n v="4"/>
    <d v="2024-07-30T00:00:00"/>
    <x v="5"/>
    <n v="7"/>
    <n v="0.34"/>
    <n v="24.285714285714288"/>
    <n v="0.01"/>
    <n v="0.7142857142857143"/>
    <n v="0.4"/>
    <n v="28.571428571428573"/>
    <n v="3.5714285714285703"/>
    <n v="12.499999999999996"/>
  </r>
  <r>
    <n v="4"/>
    <d v="2024-08-06T00:00:00"/>
    <x v="5"/>
    <n v="8"/>
    <n v="0.31"/>
    <n v="22.142857142857142"/>
    <n v="0.02"/>
    <n v="1.4285714285714286"/>
    <n v="0.35"/>
    <n v="24.999999999999996"/>
    <n v="1.4285714285714255"/>
    <n v="5.7142857142857029"/>
  </r>
  <r>
    <n v="4"/>
    <d v="2024-08-13T00:00:00"/>
    <x v="5"/>
    <n v="8"/>
    <n v="0.43"/>
    <n v="30.714285714285715"/>
    <n v="0.01"/>
    <n v="0.7142857142857143"/>
    <n v="0.51"/>
    <n v="36.428571428571431"/>
    <n v="5.0000000000000009"/>
    <n v="13.725490196078432"/>
  </r>
  <r>
    <n v="4"/>
    <d v="2024-08-20T00:00:00"/>
    <x v="5"/>
    <n v="8"/>
    <n v="0.47"/>
    <n v="33.571428571428569"/>
    <n v="0.02"/>
    <n v="1.4285714285714286"/>
    <n v="0.5"/>
    <n v="35.714285714285715"/>
    <n v="0.7142857142857173"/>
    <n v="2.0000000000000084"/>
  </r>
  <r>
    <n v="4"/>
    <d v="2024-08-27T00:00:00"/>
    <x v="5"/>
    <n v="8"/>
    <n v="0.25"/>
    <n v="17.857142857142858"/>
    <n v="0.01"/>
    <n v="0.7142857142857143"/>
    <n v="0.28000000000000003"/>
    <n v="20"/>
    <n v="1.4285714285714279"/>
    <n v="7.1428571428571397"/>
  </r>
  <r>
    <n v="4"/>
    <d v="2024-11-26T00:00:00"/>
    <x v="5"/>
    <n v="11"/>
    <n v="0.64"/>
    <n v="45.714285714285715"/>
    <n v="0.01"/>
    <n v="0.7142857142857143"/>
    <n v="0.71"/>
    <n v="50.714285714285708"/>
    <n v="4.2857142857142785"/>
    <n v="8.4507042253520996"/>
  </r>
  <r>
    <n v="4"/>
    <d v="2024-12-03T00:00:00"/>
    <x v="5"/>
    <n v="12"/>
    <n v="0.6"/>
    <n v="42.857142857142854"/>
    <n v="0.01"/>
    <n v="0.7142857142857143"/>
    <n v="0.59"/>
    <n v="42.142857142857139"/>
    <n v="-1.4285714285714297"/>
    <n v="-3.3898305084745792"/>
  </r>
  <r>
    <n v="4"/>
    <d v="2024-12-10T00:00:00"/>
    <x v="5"/>
    <n v="12"/>
    <n v="0.59"/>
    <n v="42.142857142857139"/>
    <n v="0"/>
    <n v="0"/>
    <n v="0.62"/>
    <n v="44.285714285714285"/>
    <n v="2.1428571428571459"/>
    <n v="4.8387096774193612"/>
  </r>
  <r>
    <n v="4"/>
    <d v="2024-12-17T00:00:00"/>
    <x v="5"/>
    <n v="12"/>
    <n v="0.55000000000000004"/>
    <n v="39.285714285714292"/>
    <n v="0.01"/>
    <n v="0.7142857142857143"/>
    <n v="0.63"/>
    <n v="45"/>
    <n v="4.9999999999999938"/>
    <n v="11.111111111111097"/>
  </r>
  <r>
    <n v="4"/>
    <d v="2024-12-30T00:00:00"/>
    <x v="5"/>
    <n v="12"/>
    <n v="0.51"/>
    <n v="36.428571428571431"/>
    <n v="0.01"/>
    <n v="0.7142857142857143"/>
    <n v="0.52"/>
    <n v="37.142857142857146"/>
    <n v="9.9920072216264089E-16"/>
    <n v="2.6901557904378788E-15"/>
  </r>
  <r>
    <n v="4"/>
    <d v="2025-01-07T00:00:00"/>
    <x v="6"/>
    <n v="1"/>
    <n v="0.52"/>
    <n v="37.142857142857146"/>
    <n v="0.01"/>
    <n v="0.7142857142857143"/>
    <n v="0.59"/>
    <n v="42.142857142857139"/>
    <n v="4.2857142857142785"/>
    <n v="10.169491525423712"/>
  </r>
  <r>
    <n v="4"/>
    <d v="2025-01-14T00:00:00"/>
    <x v="6"/>
    <n v="1"/>
    <n v="0.51"/>
    <n v="36.428571428571431"/>
    <n v="0.01"/>
    <n v="0.7142857142857143"/>
    <n v="0.54"/>
    <n v="38.571428571428577"/>
    <n v="1.4285714285714315"/>
    <n v="3.7037037037037104"/>
  </r>
  <r>
    <n v="4"/>
    <d v="2025-01-21T00:00:00"/>
    <x v="6"/>
    <n v="1"/>
    <n v="0.52"/>
    <n v="37.142857142857146"/>
    <n v="0"/>
    <n v="0"/>
    <n v="0.6"/>
    <n v="42.857142857142854"/>
    <n v="5.7142857142857082"/>
    <n v="13.33333333333332"/>
  </r>
  <r>
    <n v="4"/>
    <d v="2025-01-28T00:00:00"/>
    <x v="6"/>
    <n v="1"/>
    <n v="0.52"/>
    <n v="37.142857142857146"/>
    <n v="0.01"/>
    <n v="0.7142857142857143"/>
    <n v="0.56000000000000005"/>
    <n v="40"/>
    <n v="2.1428571428571397"/>
    <n v="5.3571428571428488"/>
  </r>
  <r>
    <n v="4"/>
    <d v="2025-02-04T00:00:00"/>
    <x v="6"/>
    <n v="2"/>
    <n v="0.55000000000000004"/>
    <n v="39.285714285714292"/>
    <n v="0.01"/>
    <n v="0.7142857142857143"/>
    <n v="0.6"/>
    <n v="42.857142857142854"/>
    <n v="2.8571428571428479"/>
    <n v="6.6666666666666456"/>
  </r>
  <r>
    <n v="4"/>
    <d v="2025-02-11T00:00:00"/>
    <x v="6"/>
    <n v="2"/>
    <n v="0.51"/>
    <n v="36.428571428571431"/>
    <n v="0.01"/>
    <n v="0.7142857142857143"/>
    <n v="0.53"/>
    <n v="37.857142857142861"/>
    <n v="0.7142857142857163"/>
    <n v="1.8867924528301938"/>
  </r>
  <r>
    <n v="4"/>
    <d v="2025-02-18T00:00:00"/>
    <x v="6"/>
    <n v="2"/>
    <n v="0.51"/>
    <n v="36.428571428571431"/>
    <n v="0.01"/>
    <n v="0.7142857142857143"/>
    <n v="0.52"/>
    <n v="37.142857142857146"/>
    <n v="9.9920072216264089E-16"/>
    <n v="2.6901557904378788E-15"/>
  </r>
  <r>
    <n v="4"/>
    <d v="2025-02-25T00:00:00"/>
    <x v="6"/>
    <n v="2"/>
    <n v="0.47"/>
    <n v="33.571428571428569"/>
    <n v="0"/>
    <n v="0"/>
    <n v="0.5"/>
    <n v="35.714285714285715"/>
    <n v="2.1428571428571459"/>
    <n v="6.000000000000008"/>
  </r>
  <r>
    <n v="4"/>
    <d v="2025-03-04T00:00:00"/>
    <x v="6"/>
    <n v="3"/>
    <n v="0.48"/>
    <n v="34.285714285714285"/>
    <n v="0"/>
    <n v="0"/>
    <n v="0.52"/>
    <n v="37.142857142857146"/>
    <n v="2.8571428571428612"/>
    <n v="7.6923076923077023"/>
  </r>
  <r>
    <n v="4"/>
    <d v="2025-03-11T00:00:00"/>
    <x v="6"/>
    <n v="3"/>
    <n v="0.47"/>
    <n v="33.571428571428569"/>
    <n v="0"/>
    <n v="0"/>
    <n v="0.5"/>
    <n v="35.714285714285715"/>
    <n v="2.1428571428571459"/>
    <n v="6.000000000000008"/>
  </r>
  <r>
    <n v="4"/>
    <d v="2025-03-18T00:00:00"/>
    <x v="6"/>
    <n v="3"/>
    <n v="0.47"/>
    <n v="33.571428571428569"/>
    <n v="0"/>
    <n v="0"/>
    <n v="0.5"/>
    <n v="35.714285714285715"/>
    <n v="2.1428571428571459"/>
    <n v="6.000000000000008"/>
  </r>
  <r>
    <n v="4"/>
    <d v="2025-03-25T00:00:00"/>
    <x v="6"/>
    <n v="3"/>
    <n v="0.46"/>
    <n v="32.857142857142854"/>
    <n v="0.01"/>
    <n v="0.7142857142857143"/>
    <n v="0.51"/>
    <n v="36.428571428571431"/>
    <n v="2.8571428571428621"/>
    <n v="7.84313725490197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D4632-C9FD-EB41-81FC-57530F470D33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75:U83" firstHeaderRow="0" firstDataRow="1" firstDataCol="1"/>
  <pivotFields count="12">
    <pivotField showAll="0"/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ON (µmol/L)" fld="10" subtotal="average" baseField="0" baseItem="0"/>
    <dataField name="Average of TN (µmol/L)" fld="9" subtotal="average" baseField="0" baseItem="0"/>
    <dataField name="Average of NH3 (µmol/L)" fld="7" subtotal="average" baseField="0" baseItem="0"/>
    <dataField name="Average of NO3 (µmol/L)" fld="5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0AD94-B3DD-1949-8D4E-C274C0375A0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61:S69" firstHeaderRow="0" firstDataRow="1" firstDataCol="1"/>
  <pivotFields count="12">
    <pivotField showAll="0"/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ON % of TN" fld="11" subtotal="average" baseField="0" baseItem="0"/>
    <dataField name="Average of DON (µmol/L)" fld="10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59D00-71AE-7F41-978C-75A7E33FEF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8:R51" firstHeaderRow="1" firstDataRow="1" firstDataCol="1"/>
  <pivotFields count="8">
    <pivotField showAll="0"/>
    <pivotField numFmtId="14" showAll="0"/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DON % of TN" fld="7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5D691-EE46-F540-B620-539A24D0134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Q13:R26" firstHeaderRow="1" firstDataRow="1" firstDataCol="1"/>
  <pivotFields count="7">
    <pivotField showAll="0"/>
    <pivotField numFmtId="14" showAll="0"/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DON (µmol/L)" fld="6" subtotal="average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gaftp.epa.gov/castnet/CASTNET_Outgoing/data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comments" Target="../comments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5.vml"/><Relationship Id="rId5" Type="http://schemas.openxmlformats.org/officeDocument/2006/relationships/drawing" Target="../drawings/drawing1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808A-E247-BC4A-8CEF-B0A6ADED2ED0}">
  <dimension ref="A2:A15"/>
  <sheetViews>
    <sheetView tabSelected="1" workbookViewId="0">
      <selection activeCell="E4" sqref="E4"/>
    </sheetView>
  </sheetViews>
  <sheetFormatPr baseColWidth="10" defaultRowHeight="16" x14ac:dyDescent="0.2"/>
  <sheetData>
    <row r="2" spans="1:1" ht="26" x14ac:dyDescent="0.3">
      <c r="A2" s="68" t="s">
        <v>395</v>
      </c>
    </row>
    <row r="8" spans="1:1" ht="24" x14ac:dyDescent="0.3">
      <c r="A8" s="85" t="s">
        <v>388</v>
      </c>
    </row>
    <row r="10" spans="1:1" ht="26" x14ac:dyDescent="0.3">
      <c r="A10" s="68" t="s">
        <v>382</v>
      </c>
    </row>
    <row r="11" spans="1:1" ht="26" x14ac:dyDescent="0.3">
      <c r="A11" s="68" t="s">
        <v>383</v>
      </c>
    </row>
    <row r="12" spans="1:1" ht="26" x14ac:dyDescent="0.3">
      <c r="A12" s="68" t="s">
        <v>384</v>
      </c>
    </row>
    <row r="13" spans="1:1" ht="26" x14ac:dyDescent="0.3">
      <c r="A13" s="68" t="s">
        <v>386</v>
      </c>
    </row>
    <row r="14" spans="1:1" ht="26" x14ac:dyDescent="0.3">
      <c r="A14" s="68" t="s">
        <v>387</v>
      </c>
    </row>
    <row r="15" spans="1:1" ht="26" x14ac:dyDescent="0.3">
      <c r="A15" s="68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C7FF-44D6-7243-9488-869D4E45762D}">
  <dimension ref="A1:J168"/>
  <sheetViews>
    <sheetView zoomScale="114" zoomScaleNormal="115" workbookViewId="0">
      <selection activeCell="G11" sqref="G11"/>
    </sheetView>
  </sheetViews>
  <sheetFormatPr baseColWidth="10" defaultColWidth="8.83203125" defaultRowHeight="13" x14ac:dyDescent="0.15"/>
  <cols>
    <col min="1" max="1" width="8.83203125" style="9"/>
    <col min="2" max="2" width="39.33203125" style="9" bestFit="1" customWidth="1"/>
    <col min="3" max="3" width="39.33203125" style="9" customWidth="1"/>
    <col min="4" max="4" width="34.1640625" style="18" bestFit="1" customWidth="1"/>
    <col min="5" max="5" width="34.83203125" style="18" bestFit="1" customWidth="1"/>
    <col min="6" max="6" width="34.83203125" style="18" customWidth="1"/>
    <col min="7" max="7" width="43.5" style="9" bestFit="1" customWidth="1"/>
    <col min="8" max="8" width="46.5" style="9" bestFit="1" customWidth="1"/>
    <col min="9" max="9" width="10.6640625" style="9" bestFit="1" customWidth="1"/>
    <col min="10" max="16384" width="8.83203125" style="9"/>
  </cols>
  <sheetData>
    <row r="1" spans="1:8" x14ac:dyDescent="0.15">
      <c r="A1" s="9" t="s">
        <v>6</v>
      </c>
    </row>
    <row r="2" spans="1:8" x14ac:dyDescent="0.15">
      <c r="A2" s="9" t="s">
        <v>18</v>
      </c>
    </row>
    <row r="3" spans="1:8" x14ac:dyDescent="0.15">
      <c r="A3" s="9" t="s">
        <v>15</v>
      </c>
    </row>
    <row r="4" spans="1:8" x14ac:dyDescent="0.15">
      <c r="A4" s="9" t="s">
        <v>19</v>
      </c>
    </row>
    <row r="5" spans="1:8" x14ac:dyDescent="0.15">
      <c r="A5" s="9" t="s">
        <v>16</v>
      </c>
    </row>
    <row r="6" spans="1:8" x14ac:dyDescent="0.15">
      <c r="A6" s="9" t="s">
        <v>7</v>
      </c>
    </row>
    <row r="7" spans="1:8" x14ac:dyDescent="0.15">
      <c r="A7" s="9" t="s">
        <v>361</v>
      </c>
    </row>
    <row r="9" spans="1:8" x14ac:dyDescent="0.15">
      <c r="G9" s="18" t="s">
        <v>360</v>
      </c>
      <c r="H9" s="18" t="s">
        <v>360</v>
      </c>
    </row>
    <row r="10" spans="1:8" x14ac:dyDescent="0.15">
      <c r="A10" s="18" t="s">
        <v>8</v>
      </c>
      <c r="B10" s="18" t="s">
        <v>17</v>
      </c>
      <c r="C10" s="18" t="s">
        <v>353</v>
      </c>
      <c r="D10" s="18" t="s">
        <v>9</v>
      </c>
      <c r="E10" s="18" t="s">
        <v>10</v>
      </c>
      <c r="F10" s="18" t="s">
        <v>359</v>
      </c>
      <c r="G10" s="18" t="s">
        <v>11</v>
      </c>
      <c r="H10" s="18" t="s">
        <v>12</v>
      </c>
    </row>
    <row r="11" spans="1:8" ht="16" x14ac:dyDescent="0.2">
      <c r="A11" s="18">
        <v>1900</v>
      </c>
      <c r="B11" s="4">
        <v>41.02</v>
      </c>
      <c r="C11" s="5">
        <f t="shared" ref="C11:C70" si="0">B11*25.4</f>
        <v>1041.9080000000001</v>
      </c>
      <c r="G11" s="19">
        <f t="shared" ref="G11:G42" si="1">(B11*21.712)+321.49</f>
        <v>1212.1162400000001</v>
      </c>
      <c r="H11" s="25">
        <f t="shared" ref="H11:H70" si="2">(G11*10^4)</f>
        <v>12121162.4</v>
      </c>
    </row>
    <row r="12" spans="1:8" ht="16" x14ac:dyDescent="0.2">
      <c r="A12" s="18">
        <v>1901</v>
      </c>
      <c r="B12" s="4">
        <v>48.79</v>
      </c>
      <c r="C12" s="5">
        <f t="shared" si="0"/>
        <v>1239.2659999999998</v>
      </c>
      <c r="G12" s="19">
        <f t="shared" si="1"/>
        <v>1380.8184799999999</v>
      </c>
      <c r="H12" s="25">
        <f t="shared" si="2"/>
        <v>13808184.799999999</v>
      </c>
    </row>
    <row r="13" spans="1:8" ht="16" x14ac:dyDescent="0.2">
      <c r="A13" s="18">
        <v>1902</v>
      </c>
      <c r="B13" s="4">
        <v>48.6</v>
      </c>
      <c r="C13" s="5">
        <f t="shared" si="0"/>
        <v>1234.44</v>
      </c>
      <c r="G13" s="19">
        <f t="shared" si="1"/>
        <v>1376.6931999999999</v>
      </c>
      <c r="H13" s="25">
        <f t="shared" si="2"/>
        <v>13766932</v>
      </c>
    </row>
    <row r="14" spans="1:8" ht="16" x14ac:dyDescent="0.2">
      <c r="A14" s="18">
        <v>1903</v>
      </c>
      <c r="B14" s="4">
        <v>47.19</v>
      </c>
      <c r="C14" s="5">
        <f t="shared" si="0"/>
        <v>1198.626</v>
      </c>
      <c r="G14" s="19">
        <f t="shared" si="1"/>
        <v>1346.0792799999999</v>
      </c>
      <c r="H14" s="25">
        <f t="shared" si="2"/>
        <v>13460792.799999999</v>
      </c>
    </row>
    <row r="15" spans="1:8" ht="16" x14ac:dyDescent="0.2">
      <c r="A15" s="18">
        <v>1904</v>
      </c>
      <c r="B15" s="4">
        <v>37.82</v>
      </c>
      <c r="C15" s="5">
        <f t="shared" si="0"/>
        <v>960.62799999999993</v>
      </c>
      <c r="G15" s="19">
        <f t="shared" si="1"/>
        <v>1142.6378399999999</v>
      </c>
      <c r="H15" s="25">
        <f t="shared" si="2"/>
        <v>11426378.399999999</v>
      </c>
    </row>
    <row r="16" spans="1:8" ht="16" x14ac:dyDescent="0.2">
      <c r="A16" s="18">
        <v>1905</v>
      </c>
      <c r="B16" s="4">
        <v>50.34</v>
      </c>
      <c r="C16" s="5">
        <f t="shared" si="0"/>
        <v>1278.636</v>
      </c>
      <c r="G16" s="19">
        <f t="shared" si="1"/>
        <v>1414.47208</v>
      </c>
      <c r="H16" s="25">
        <f t="shared" si="2"/>
        <v>14144720.800000001</v>
      </c>
    </row>
    <row r="17" spans="1:8" ht="16" x14ac:dyDescent="0.2">
      <c r="A17" s="18">
        <v>1906</v>
      </c>
      <c r="B17" s="4">
        <v>51.68</v>
      </c>
      <c r="C17" s="5">
        <f t="shared" si="0"/>
        <v>1312.672</v>
      </c>
      <c r="G17" s="19">
        <f t="shared" si="1"/>
        <v>1443.5661600000001</v>
      </c>
      <c r="H17" s="25">
        <f t="shared" si="2"/>
        <v>14435661.600000001</v>
      </c>
    </row>
    <row r="18" spans="1:8" ht="16" x14ac:dyDescent="0.2">
      <c r="A18" s="18">
        <v>1907</v>
      </c>
      <c r="B18" s="4">
        <v>62.51</v>
      </c>
      <c r="C18" s="5">
        <f t="shared" si="0"/>
        <v>1587.7539999999999</v>
      </c>
      <c r="G18" s="19">
        <f t="shared" si="1"/>
        <v>1678.70712</v>
      </c>
      <c r="H18" s="25">
        <f t="shared" si="2"/>
        <v>16787071.199999999</v>
      </c>
    </row>
    <row r="19" spans="1:8" ht="16" x14ac:dyDescent="0.2">
      <c r="A19" s="18">
        <v>1908</v>
      </c>
      <c r="B19" s="4">
        <v>47.85</v>
      </c>
      <c r="C19" s="5">
        <f t="shared" si="0"/>
        <v>1215.3899999999999</v>
      </c>
      <c r="G19" s="19">
        <f t="shared" si="1"/>
        <v>1360.4092000000001</v>
      </c>
      <c r="H19" s="25">
        <f t="shared" si="2"/>
        <v>13604092</v>
      </c>
    </row>
    <row r="20" spans="1:8" ht="16" x14ac:dyDescent="0.2">
      <c r="A20" s="18">
        <v>1909</v>
      </c>
      <c r="B20" s="4">
        <v>51.64</v>
      </c>
      <c r="C20" s="5">
        <f t="shared" si="0"/>
        <v>1311.6559999999999</v>
      </c>
      <c r="G20" s="19">
        <f t="shared" si="1"/>
        <v>1442.69768</v>
      </c>
      <c r="H20" s="25">
        <f t="shared" si="2"/>
        <v>14426976.800000001</v>
      </c>
    </row>
    <row r="21" spans="1:8" ht="16" x14ac:dyDescent="0.2">
      <c r="A21" s="18">
        <v>1910</v>
      </c>
      <c r="B21" s="4">
        <v>45.71</v>
      </c>
      <c r="C21" s="5">
        <f t="shared" si="0"/>
        <v>1161.0339999999999</v>
      </c>
      <c r="G21" s="19">
        <f t="shared" si="1"/>
        <v>1313.94552</v>
      </c>
      <c r="H21" s="25">
        <f t="shared" si="2"/>
        <v>13139455.199999999</v>
      </c>
    </row>
    <row r="22" spans="1:8" ht="16" x14ac:dyDescent="0.2">
      <c r="A22" s="18">
        <v>1911</v>
      </c>
      <c r="B22" s="4">
        <v>58.46</v>
      </c>
      <c r="C22" s="5">
        <f t="shared" si="0"/>
        <v>1484.884</v>
      </c>
      <c r="G22" s="19">
        <f t="shared" si="1"/>
        <v>1590.77352</v>
      </c>
      <c r="H22" s="25">
        <f t="shared" si="2"/>
        <v>15907735.199999999</v>
      </c>
    </row>
    <row r="23" spans="1:8" ht="16" x14ac:dyDescent="0.2">
      <c r="A23" s="18">
        <v>1912</v>
      </c>
      <c r="B23" s="4">
        <v>52.97</v>
      </c>
      <c r="C23" s="5">
        <f t="shared" si="0"/>
        <v>1345.4379999999999</v>
      </c>
      <c r="G23" s="19">
        <f t="shared" si="1"/>
        <v>1471.57464</v>
      </c>
      <c r="H23" s="25">
        <f t="shared" si="2"/>
        <v>14715746.4</v>
      </c>
    </row>
    <row r="24" spans="1:8" ht="16" x14ac:dyDescent="0.2">
      <c r="A24" s="18">
        <v>1913</v>
      </c>
      <c r="B24" s="4">
        <v>58.25</v>
      </c>
      <c r="C24" s="5">
        <f t="shared" si="0"/>
        <v>1479.55</v>
      </c>
      <c r="G24" s="19">
        <f t="shared" si="1"/>
        <v>1586.2139999999999</v>
      </c>
      <c r="H24" s="25">
        <f t="shared" si="2"/>
        <v>15862140</v>
      </c>
    </row>
    <row r="25" spans="1:8" ht="16" x14ac:dyDescent="0.2">
      <c r="A25" s="18">
        <v>1914</v>
      </c>
      <c r="B25" s="4">
        <v>46.83</v>
      </c>
      <c r="C25" s="5">
        <f t="shared" si="0"/>
        <v>1189.482</v>
      </c>
      <c r="G25" s="19">
        <f t="shared" si="1"/>
        <v>1338.26296</v>
      </c>
      <c r="H25" s="25">
        <f t="shared" si="2"/>
        <v>13382629.6</v>
      </c>
    </row>
    <row r="26" spans="1:8" ht="16" x14ac:dyDescent="0.2">
      <c r="A26" s="18">
        <v>1915</v>
      </c>
      <c r="B26" s="4">
        <v>49.22</v>
      </c>
      <c r="C26" s="5">
        <f t="shared" si="0"/>
        <v>1250.1879999999999</v>
      </c>
      <c r="G26" s="19">
        <f t="shared" si="1"/>
        <v>1390.15464</v>
      </c>
      <c r="H26" s="25">
        <f t="shared" si="2"/>
        <v>13901546.4</v>
      </c>
    </row>
    <row r="27" spans="1:8" ht="16" x14ac:dyDescent="0.2">
      <c r="A27" s="18">
        <v>1916</v>
      </c>
      <c r="B27" s="4">
        <v>48.83</v>
      </c>
      <c r="C27" s="5">
        <f t="shared" si="0"/>
        <v>1240.2819999999999</v>
      </c>
      <c r="G27" s="19">
        <f t="shared" si="1"/>
        <v>1381.68696</v>
      </c>
      <c r="H27" s="25">
        <f t="shared" si="2"/>
        <v>13816869.6</v>
      </c>
    </row>
    <row r="28" spans="1:8" ht="16" x14ac:dyDescent="0.2">
      <c r="A28" s="18">
        <v>1917</v>
      </c>
      <c r="B28" s="4">
        <v>44.06</v>
      </c>
      <c r="C28" s="5">
        <f t="shared" si="0"/>
        <v>1119.124</v>
      </c>
      <c r="G28" s="19">
        <f t="shared" si="1"/>
        <v>1278.1207199999999</v>
      </c>
      <c r="H28" s="25">
        <f t="shared" si="2"/>
        <v>12781207.199999999</v>
      </c>
    </row>
    <row r="29" spans="1:8" ht="16" x14ac:dyDescent="0.2">
      <c r="A29" s="18">
        <v>1918</v>
      </c>
      <c r="B29" s="4">
        <v>48.91</v>
      </c>
      <c r="C29" s="5">
        <f t="shared" si="0"/>
        <v>1242.3139999999999</v>
      </c>
      <c r="G29" s="19">
        <f t="shared" si="1"/>
        <v>1383.42392</v>
      </c>
      <c r="H29" s="25">
        <f t="shared" si="2"/>
        <v>13834239.199999999</v>
      </c>
    </row>
    <row r="30" spans="1:8" ht="16" x14ac:dyDescent="0.2">
      <c r="A30" s="18">
        <v>1919</v>
      </c>
      <c r="B30" s="4">
        <v>43.88</v>
      </c>
      <c r="C30" s="5">
        <f t="shared" si="0"/>
        <v>1114.5519999999999</v>
      </c>
      <c r="G30" s="19">
        <f t="shared" si="1"/>
        <v>1274.2125599999999</v>
      </c>
      <c r="H30" s="25">
        <f t="shared" si="2"/>
        <v>12742125.6</v>
      </c>
    </row>
    <row r="31" spans="1:8" ht="16" x14ac:dyDescent="0.2">
      <c r="A31" s="18">
        <v>1920</v>
      </c>
      <c r="B31" s="4">
        <v>50.89</v>
      </c>
      <c r="C31" s="5">
        <f t="shared" si="0"/>
        <v>1292.606</v>
      </c>
      <c r="G31" s="19">
        <f t="shared" si="1"/>
        <v>1426.4136800000001</v>
      </c>
      <c r="H31" s="25">
        <f t="shared" si="2"/>
        <v>14264136.800000001</v>
      </c>
    </row>
    <row r="32" spans="1:8" ht="16" x14ac:dyDescent="0.2">
      <c r="A32" s="18">
        <v>1921</v>
      </c>
      <c r="B32" s="4">
        <v>50.06</v>
      </c>
      <c r="C32" s="5">
        <f t="shared" si="0"/>
        <v>1271.5239999999999</v>
      </c>
      <c r="G32" s="19">
        <f t="shared" si="1"/>
        <v>1408.3927200000001</v>
      </c>
      <c r="H32" s="25">
        <f t="shared" si="2"/>
        <v>14083927.200000001</v>
      </c>
    </row>
    <row r="33" spans="1:8" ht="16" x14ac:dyDescent="0.2">
      <c r="A33" s="18">
        <v>1922</v>
      </c>
      <c r="B33" s="4">
        <v>42.91</v>
      </c>
      <c r="C33" s="5">
        <f t="shared" si="0"/>
        <v>1089.9139999999998</v>
      </c>
      <c r="G33" s="19">
        <f t="shared" si="1"/>
        <v>1253.1519199999998</v>
      </c>
      <c r="H33" s="25">
        <f t="shared" si="2"/>
        <v>12531519.199999997</v>
      </c>
    </row>
    <row r="34" spans="1:8" ht="16" x14ac:dyDescent="0.2">
      <c r="A34" s="18">
        <v>1923</v>
      </c>
      <c r="B34" s="4">
        <v>47.16</v>
      </c>
      <c r="C34" s="5">
        <f t="shared" si="0"/>
        <v>1197.8639999999998</v>
      </c>
      <c r="G34" s="19">
        <f t="shared" si="1"/>
        <v>1345.4279200000001</v>
      </c>
      <c r="H34" s="25">
        <f t="shared" si="2"/>
        <v>13454279.200000001</v>
      </c>
    </row>
    <row r="35" spans="1:8" ht="16" x14ac:dyDescent="0.2">
      <c r="A35" s="18">
        <v>1924</v>
      </c>
      <c r="B35" s="4">
        <v>53.24</v>
      </c>
      <c r="C35" s="5">
        <f t="shared" si="0"/>
        <v>1352.296</v>
      </c>
      <c r="G35" s="19">
        <f t="shared" si="1"/>
        <v>1477.43688</v>
      </c>
      <c r="H35" s="25">
        <f t="shared" si="2"/>
        <v>14774368.799999999</v>
      </c>
    </row>
    <row r="36" spans="1:8" ht="16" x14ac:dyDescent="0.2">
      <c r="A36" s="18">
        <v>1925</v>
      </c>
      <c r="B36" s="4">
        <v>47.46</v>
      </c>
      <c r="C36" s="5">
        <f t="shared" si="0"/>
        <v>1205.4839999999999</v>
      </c>
      <c r="G36" s="19">
        <f t="shared" si="1"/>
        <v>1351.9415200000001</v>
      </c>
      <c r="H36" s="25">
        <f t="shared" si="2"/>
        <v>13519415.200000001</v>
      </c>
    </row>
    <row r="37" spans="1:8" ht="16" x14ac:dyDescent="0.2">
      <c r="A37" s="18">
        <v>1926</v>
      </c>
      <c r="B37" s="4">
        <v>60.23</v>
      </c>
      <c r="C37" s="5">
        <f t="shared" si="0"/>
        <v>1529.8419999999999</v>
      </c>
      <c r="G37" s="19">
        <f t="shared" si="1"/>
        <v>1629.2037599999999</v>
      </c>
      <c r="H37" s="25">
        <f t="shared" si="2"/>
        <v>16292037.6</v>
      </c>
    </row>
    <row r="38" spans="1:8" ht="16" x14ac:dyDescent="0.2">
      <c r="A38" s="18">
        <v>1927</v>
      </c>
      <c r="B38" s="4">
        <v>59.2</v>
      </c>
      <c r="C38" s="5">
        <f t="shared" si="0"/>
        <v>1503.68</v>
      </c>
      <c r="G38" s="19">
        <f t="shared" si="1"/>
        <v>1606.8404</v>
      </c>
      <c r="H38" s="25">
        <f t="shared" si="2"/>
        <v>16068404</v>
      </c>
    </row>
    <row r="39" spans="1:8" ht="16" x14ac:dyDescent="0.2">
      <c r="A39" s="18">
        <v>1928</v>
      </c>
      <c r="B39" s="4">
        <v>51.83</v>
      </c>
      <c r="C39" s="5">
        <f t="shared" si="0"/>
        <v>1316.482</v>
      </c>
      <c r="G39" s="19">
        <f t="shared" si="1"/>
        <v>1446.82296</v>
      </c>
      <c r="H39" s="25">
        <f t="shared" si="2"/>
        <v>14468229.6</v>
      </c>
    </row>
    <row r="40" spans="1:8" ht="16" x14ac:dyDescent="0.2">
      <c r="A40" s="18">
        <v>1929</v>
      </c>
      <c r="B40" s="4">
        <v>55.12</v>
      </c>
      <c r="C40" s="5">
        <f t="shared" si="0"/>
        <v>1400.0479999999998</v>
      </c>
      <c r="G40" s="19">
        <f t="shared" si="1"/>
        <v>1518.2554399999999</v>
      </c>
      <c r="H40" s="25">
        <f t="shared" si="2"/>
        <v>15182554.399999999</v>
      </c>
    </row>
    <row r="41" spans="1:8" ht="16" x14ac:dyDescent="0.2">
      <c r="A41" s="18">
        <v>1930</v>
      </c>
      <c r="B41" s="4">
        <v>29.54</v>
      </c>
      <c r="C41" s="5">
        <f t="shared" si="0"/>
        <v>750.31599999999992</v>
      </c>
      <c r="G41" s="19">
        <f t="shared" si="1"/>
        <v>962.86248000000001</v>
      </c>
      <c r="H41" s="25">
        <f t="shared" si="2"/>
        <v>9628624.8000000007</v>
      </c>
    </row>
    <row r="42" spans="1:8" ht="16" x14ac:dyDescent="0.2">
      <c r="A42" s="18">
        <v>1931</v>
      </c>
      <c r="B42" s="4">
        <v>46.67</v>
      </c>
      <c r="C42" s="5">
        <f t="shared" si="0"/>
        <v>1185.4179999999999</v>
      </c>
      <c r="G42" s="19">
        <f t="shared" si="1"/>
        <v>1334.7890400000001</v>
      </c>
      <c r="H42" s="25">
        <f t="shared" si="2"/>
        <v>13347890.4</v>
      </c>
    </row>
    <row r="43" spans="1:8" ht="16" x14ac:dyDescent="0.2">
      <c r="A43" s="18">
        <v>1932</v>
      </c>
      <c r="B43" s="4">
        <v>47.83</v>
      </c>
      <c r="C43" s="5">
        <f t="shared" si="0"/>
        <v>1214.8819999999998</v>
      </c>
      <c r="G43" s="19">
        <f t="shared" ref="G43:G74" si="3">(B43*21.712)+321.49</f>
        <v>1359.97496</v>
      </c>
      <c r="H43" s="25">
        <f t="shared" si="2"/>
        <v>13599749.6</v>
      </c>
    </row>
    <row r="44" spans="1:8" ht="16" x14ac:dyDescent="0.2">
      <c r="A44" s="18">
        <v>1933</v>
      </c>
      <c r="B44" s="4">
        <v>54.96</v>
      </c>
      <c r="C44" s="5">
        <f t="shared" si="0"/>
        <v>1395.9839999999999</v>
      </c>
      <c r="G44" s="19">
        <f t="shared" si="3"/>
        <v>1514.78152</v>
      </c>
      <c r="H44" s="25">
        <f t="shared" si="2"/>
        <v>15147815.199999999</v>
      </c>
    </row>
    <row r="45" spans="1:8" ht="16" x14ac:dyDescent="0.2">
      <c r="A45" s="18">
        <v>1934</v>
      </c>
      <c r="B45" s="4">
        <v>42.93</v>
      </c>
      <c r="C45" s="5">
        <f t="shared" si="0"/>
        <v>1090.422</v>
      </c>
      <c r="G45" s="19">
        <f t="shared" si="3"/>
        <v>1253.5861599999998</v>
      </c>
      <c r="H45" s="25">
        <f t="shared" si="2"/>
        <v>12535861.599999998</v>
      </c>
    </row>
    <row r="46" spans="1:8" ht="16" x14ac:dyDescent="0.2">
      <c r="A46" s="18">
        <v>1935</v>
      </c>
      <c r="B46" s="4">
        <v>58.08</v>
      </c>
      <c r="C46" s="5">
        <f t="shared" si="0"/>
        <v>1475.232</v>
      </c>
      <c r="G46" s="19">
        <f t="shared" si="3"/>
        <v>1582.52296</v>
      </c>
      <c r="H46" s="25">
        <f t="shared" si="2"/>
        <v>15825229.6</v>
      </c>
    </row>
    <row r="47" spans="1:8" ht="16" x14ac:dyDescent="0.2">
      <c r="A47" s="18">
        <v>1936</v>
      </c>
      <c r="B47" s="4">
        <v>50.66</v>
      </c>
      <c r="C47" s="5">
        <f t="shared" si="0"/>
        <v>1286.7639999999999</v>
      </c>
      <c r="G47" s="19">
        <f t="shared" si="3"/>
        <v>1421.4199199999998</v>
      </c>
      <c r="H47" s="25">
        <f t="shared" si="2"/>
        <v>14214199.199999997</v>
      </c>
    </row>
    <row r="48" spans="1:8" ht="16" x14ac:dyDescent="0.2">
      <c r="A48" s="18">
        <v>1937</v>
      </c>
      <c r="B48" s="4">
        <v>56.7</v>
      </c>
      <c r="C48" s="5">
        <f t="shared" si="0"/>
        <v>1440.18</v>
      </c>
      <c r="G48" s="19">
        <f t="shared" si="3"/>
        <v>1552.5604000000001</v>
      </c>
      <c r="H48" s="25">
        <f t="shared" si="2"/>
        <v>15525604</v>
      </c>
    </row>
    <row r="49" spans="1:10" ht="16" x14ac:dyDescent="0.2">
      <c r="A49" s="18">
        <v>1938</v>
      </c>
      <c r="B49" s="4">
        <v>45</v>
      </c>
      <c r="C49" s="5">
        <f t="shared" si="0"/>
        <v>1143</v>
      </c>
      <c r="G49" s="19">
        <f t="shared" si="3"/>
        <v>1298.53</v>
      </c>
      <c r="H49" s="25">
        <f t="shared" si="2"/>
        <v>12985300</v>
      </c>
    </row>
    <row r="50" spans="1:10" ht="16" x14ac:dyDescent="0.2">
      <c r="A50" s="18">
        <v>1939</v>
      </c>
      <c r="B50" s="4">
        <v>49.62</v>
      </c>
      <c r="C50" s="5">
        <f t="shared" si="0"/>
        <v>1260.348</v>
      </c>
      <c r="G50" s="19">
        <f t="shared" si="3"/>
        <v>1398.83944</v>
      </c>
      <c r="H50" s="25">
        <f t="shared" si="2"/>
        <v>13988394.4</v>
      </c>
    </row>
    <row r="51" spans="1:10" ht="16" x14ac:dyDescent="0.2">
      <c r="A51" s="18">
        <v>1940</v>
      </c>
      <c r="B51" s="4">
        <v>50.51</v>
      </c>
      <c r="C51" s="5">
        <f t="shared" si="0"/>
        <v>1282.954</v>
      </c>
      <c r="G51" s="19">
        <f t="shared" si="3"/>
        <v>1418.1631199999999</v>
      </c>
      <c r="H51" s="25">
        <f t="shared" si="2"/>
        <v>14181631.199999999</v>
      </c>
    </row>
    <row r="52" spans="1:10" ht="16" x14ac:dyDescent="0.2">
      <c r="A52" s="18">
        <v>1941</v>
      </c>
      <c r="B52" s="4">
        <v>41.9</v>
      </c>
      <c r="C52" s="5">
        <f t="shared" si="0"/>
        <v>1064.26</v>
      </c>
      <c r="G52" s="19">
        <f t="shared" si="3"/>
        <v>1231.2228</v>
      </c>
      <c r="H52" s="25">
        <f t="shared" si="2"/>
        <v>12312228</v>
      </c>
    </row>
    <row r="53" spans="1:10" ht="16" x14ac:dyDescent="0.2">
      <c r="A53" s="18">
        <v>1942</v>
      </c>
      <c r="B53" s="4">
        <v>56.46</v>
      </c>
      <c r="C53" s="5">
        <f t="shared" si="0"/>
        <v>1434.0839999999998</v>
      </c>
      <c r="G53" s="19">
        <f t="shared" si="3"/>
        <v>1547.34952</v>
      </c>
      <c r="H53" s="25">
        <f t="shared" si="2"/>
        <v>15473495.199999999</v>
      </c>
    </row>
    <row r="54" spans="1:10" ht="16" x14ac:dyDescent="0.2">
      <c r="A54" s="18">
        <v>1943</v>
      </c>
      <c r="B54" s="4">
        <v>44.99</v>
      </c>
      <c r="C54" s="5">
        <f t="shared" si="0"/>
        <v>1142.7460000000001</v>
      </c>
      <c r="G54" s="19">
        <f t="shared" si="3"/>
        <v>1298.31288</v>
      </c>
      <c r="H54" s="25">
        <f t="shared" si="2"/>
        <v>12983128.799999999</v>
      </c>
    </row>
    <row r="55" spans="1:10" ht="16" x14ac:dyDescent="0.2">
      <c r="A55" s="18">
        <v>1944</v>
      </c>
      <c r="B55" s="4">
        <v>54.71</v>
      </c>
      <c r="C55" s="5">
        <f t="shared" si="0"/>
        <v>1389.634</v>
      </c>
      <c r="G55" s="19">
        <f t="shared" si="3"/>
        <v>1509.3535200000001</v>
      </c>
      <c r="H55" s="25">
        <f t="shared" si="2"/>
        <v>15093535.200000001</v>
      </c>
    </row>
    <row r="56" spans="1:10" ht="16" x14ac:dyDescent="0.2">
      <c r="A56" s="18">
        <v>1945</v>
      </c>
      <c r="B56" s="4">
        <v>55.16</v>
      </c>
      <c r="C56" s="5">
        <f t="shared" si="0"/>
        <v>1401.0639999999999</v>
      </c>
      <c r="G56" s="19">
        <f t="shared" si="3"/>
        <v>1519.12392</v>
      </c>
      <c r="H56" s="25">
        <f t="shared" si="2"/>
        <v>15191239.199999999</v>
      </c>
    </row>
    <row r="57" spans="1:10" ht="16" x14ac:dyDescent="0.2">
      <c r="A57" s="18">
        <v>1946</v>
      </c>
      <c r="B57" s="4">
        <v>41.16</v>
      </c>
      <c r="C57" s="5">
        <f t="shared" si="0"/>
        <v>1045.4639999999999</v>
      </c>
      <c r="G57" s="19">
        <f t="shared" si="3"/>
        <v>1215.1559199999999</v>
      </c>
      <c r="H57" s="25">
        <f t="shared" si="2"/>
        <v>12151559.199999999</v>
      </c>
    </row>
    <row r="58" spans="1:10" ht="16" x14ac:dyDescent="0.2">
      <c r="A58" s="18">
        <v>1947</v>
      </c>
      <c r="B58" s="4">
        <v>43.03</v>
      </c>
      <c r="C58" s="5">
        <f t="shared" si="0"/>
        <v>1092.962</v>
      </c>
      <c r="G58" s="19">
        <f t="shared" si="3"/>
        <v>1255.7573600000001</v>
      </c>
      <c r="H58" s="25">
        <f t="shared" si="2"/>
        <v>12557573.600000001</v>
      </c>
    </row>
    <row r="59" spans="1:10" ht="16" x14ac:dyDescent="0.2">
      <c r="A59" s="18">
        <v>1948</v>
      </c>
      <c r="B59" s="4">
        <v>60.16</v>
      </c>
      <c r="C59" s="5">
        <f t="shared" si="0"/>
        <v>1528.0639999999999</v>
      </c>
      <c r="G59" s="19">
        <f t="shared" si="3"/>
        <v>1627.6839199999999</v>
      </c>
      <c r="H59" s="25">
        <f t="shared" si="2"/>
        <v>16276839.199999999</v>
      </c>
    </row>
    <row r="60" spans="1:10" ht="16" x14ac:dyDescent="0.2">
      <c r="A60" s="18">
        <v>1949</v>
      </c>
      <c r="B60" s="4">
        <v>53.25</v>
      </c>
      <c r="C60" s="5">
        <f t="shared" si="0"/>
        <v>1352.55</v>
      </c>
      <c r="G60" s="19">
        <f t="shared" si="3"/>
        <v>1477.654</v>
      </c>
      <c r="H60" s="25">
        <f t="shared" si="2"/>
        <v>14776540</v>
      </c>
    </row>
    <row r="61" spans="1:10" ht="16" x14ac:dyDescent="0.2">
      <c r="A61" s="18">
        <v>1950</v>
      </c>
      <c r="B61" s="4">
        <v>56.94</v>
      </c>
      <c r="C61" s="5">
        <f t="shared" si="0"/>
        <v>1446.2759999999998</v>
      </c>
      <c r="G61" s="19">
        <f t="shared" si="3"/>
        <v>1557.7712799999999</v>
      </c>
      <c r="H61" s="25">
        <f t="shared" si="2"/>
        <v>15577712.799999999</v>
      </c>
    </row>
    <row r="62" spans="1:10" ht="16" x14ac:dyDescent="0.2">
      <c r="A62" s="18">
        <v>1951</v>
      </c>
      <c r="B62" s="4">
        <v>52.35</v>
      </c>
      <c r="C62" s="5">
        <f t="shared" si="0"/>
        <v>1329.69</v>
      </c>
      <c r="G62" s="19">
        <f t="shared" si="3"/>
        <v>1458.1132</v>
      </c>
      <c r="H62" s="25">
        <f t="shared" si="2"/>
        <v>14581132</v>
      </c>
    </row>
    <row r="63" spans="1:10" ht="16" x14ac:dyDescent="0.2">
      <c r="A63" s="18">
        <v>1952</v>
      </c>
      <c r="B63" s="4">
        <v>46.31</v>
      </c>
      <c r="C63" s="5">
        <f t="shared" si="0"/>
        <v>1176.2739999999999</v>
      </c>
      <c r="E63" s="21">
        <v>1218.4300000000005</v>
      </c>
      <c r="F63" s="25">
        <f t="shared" ref="F63:F94" si="4">(E63*10^4)</f>
        <v>12184300.000000006</v>
      </c>
      <c r="G63" s="19">
        <f t="shared" si="3"/>
        <v>1326.9727200000002</v>
      </c>
      <c r="H63" s="25">
        <f t="shared" si="2"/>
        <v>13269727.200000003</v>
      </c>
      <c r="J63" s="20"/>
    </row>
    <row r="64" spans="1:10" ht="16" x14ac:dyDescent="0.2">
      <c r="A64" s="18">
        <v>1953</v>
      </c>
      <c r="B64" s="4">
        <v>44.29</v>
      </c>
      <c r="C64" s="5">
        <f t="shared" si="0"/>
        <v>1124.9659999999999</v>
      </c>
      <c r="E64" s="21">
        <v>1424.1800000000003</v>
      </c>
      <c r="F64" s="25">
        <f t="shared" si="4"/>
        <v>14241800.000000004</v>
      </c>
      <c r="G64" s="19">
        <f t="shared" si="3"/>
        <v>1283.11448</v>
      </c>
      <c r="H64" s="25">
        <f t="shared" si="2"/>
        <v>12831144.799999999</v>
      </c>
      <c r="J64" s="20"/>
    </row>
    <row r="65" spans="1:10" ht="16" x14ac:dyDescent="0.2">
      <c r="A65" s="18">
        <v>1954</v>
      </c>
      <c r="B65" s="4">
        <v>56.03</v>
      </c>
      <c r="C65" s="5">
        <f t="shared" si="0"/>
        <v>1423.162</v>
      </c>
      <c r="E65" s="21">
        <v>1614.1699999999998</v>
      </c>
      <c r="F65" s="25">
        <f t="shared" si="4"/>
        <v>16141699.999999998</v>
      </c>
      <c r="G65" s="19">
        <f t="shared" si="3"/>
        <v>1538.0133599999999</v>
      </c>
      <c r="H65" s="25">
        <f t="shared" si="2"/>
        <v>15380133.6</v>
      </c>
      <c r="J65" s="20"/>
    </row>
    <row r="66" spans="1:10" ht="16" x14ac:dyDescent="0.2">
      <c r="A66" s="18">
        <v>1955</v>
      </c>
      <c r="B66" s="4">
        <v>47.83</v>
      </c>
      <c r="C66" s="5">
        <f t="shared" si="0"/>
        <v>1214.8819999999998</v>
      </c>
      <c r="E66" s="21">
        <v>1373.8600000000008</v>
      </c>
      <c r="F66" s="25">
        <f t="shared" si="4"/>
        <v>13738600.000000007</v>
      </c>
      <c r="G66" s="19">
        <f t="shared" si="3"/>
        <v>1359.97496</v>
      </c>
      <c r="H66" s="25">
        <f t="shared" si="2"/>
        <v>13599749.6</v>
      </c>
      <c r="J66" s="20"/>
    </row>
    <row r="67" spans="1:10" ht="16" x14ac:dyDescent="0.2">
      <c r="A67" s="18">
        <v>1956</v>
      </c>
      <c r="B67" s="4">
        <v>63.17</v>
      </c>
      <c r="C67" s="5">
        <f t="shared" si="0"/>
        <v>1604.518</v>
      </c>
      <c r="E67" s="21">
        <v>1777.4700000000014</v>
      </c>
      <c r="F67" s="25">
        <f t="shared" si="4"/>
        <v>17774700.000000015</v>
      </c>
      <c r="G67" s="19">
        <f t="shared" si="3"/>
        <v>1693.0370399999999</v>
      </c>
      <c r="H67" s="25">
        <f t="shared" si="2"/>
        <v>16930370.399999999</v>
      </c>
      <c r="J67" s="20"/>
    </row>
    <row r="68" spans="1:10" ht="16" x14ac:dyDescent="0.2">
      <c r="A68" s="18">
        <v>1957</v>
      </c>
      <c r="B68" s="4">
        <v>47.7</v>
      </c>
      <c r="C68" s="5">
        <f t="shared" si="0"/>
        <v>1211.58</v>
      </c>
      <c r="E68" s="21">
        <v>1421.9199999999994</v>
      </c>
      <c r="F68" s="25">
        <f t="shared" si="4"/>
        <v>14219199.999999994</v>
      </c>
      <c r="G68" s="19">
        <f t="shared" si="3"/>
        <v>1357.1524000000002</v>
      </c>
      <c r="H68" s="25">
        <f t="shared" si="2"/>
        <v>13571524.000000002</v>
      </c>
      <c r="J68" s="20"/>
    </row>
    <row r="69" spans="1:10" ht="16" x14ac:dyDescent="0.2">
      <c r="A69" s="18">
        <v>1958</v>
      </c>
      <c r="B69" s="4">
        <v>51.37</v>
      </c>
      <c r="C69" s="5">
        <f t="shared" si="0"/>
        <v>1304.7979999999998</v>
      </c>
      <c r="E69" s="21">
        <v>1601.6600000000008</v>
      </c>
      <c r="F69" s="25">
        <f t="shared" si="4"/>
        <v>16016600.000000007</v>
      </c>
      <c r="G69" s="19">
        <f t="shared" si="3"/>
        <v>1436.8354399999998</v>
      </c>
      <c r="H69" s="25">
        <f t="shared" si="2"/>
        <v>14368354.399999999</v>
      </c>
      <c r="J69" s="20"/>
    </row>
    <row r="70" spans="1:10" ht="16" x14ac:dyDescent="0.2">
      <c r="A70" s="18">
        <v>1959</v>
      </c>
      <c r="B70" s="4">
        <v>46.53</v>
      </c>
      <c r="C70" s="5">
        <f t="shared" si="0"/>
        <v>1181.8619999999999</v>
      </c>
      <c r="E70" s="21">
        <v>1478.2900000000006</v>
      </c>
      <c r="F70" s="25">
        <f t="shared" si="4"/>
        <v>14782900.000000006</v>
      </c>
      <c r="G70" s="19">
        <f t="shared" si="3"/>
        <v>1331.74936</v>
      </c>
      <c r="H70" s="25">
        <f t="shared" si="2"/>
        <v>13317493.6</v>
      </c>
      <c r="J70" s="20"/>
    </row>
    <row r="71" spans="1:10" ht="16" x14ac:dyDescent="0.2">
      <c r="A71" s="18">
        <v>1960</v>
      </c>
      <c r="B71" s="4">
        <v>48.5</v>
      </c>
      <c r="C71" s="5">
        <f t="shared" ref="C71:C134" si="5">B71*25.4</f>
        <v>1231.8999999999999</v>
      </c>
      <c r="E71" s="21">
        <v>1422.17</v>
      </c>
      <c r="F71" s="25">
        <f t="shared" si="4"/>
        <v>14221700</v>
      </c>
      <c r="G71" s="19">
        <f t="shared" si="3"/>
        <v>1374.5219999999999</v>
      </c>
      <c r="H71" s="25">
        <f t="shared" ref="H71:H134" si="6">(G71*10^4)</f>
        <v>13745220</v>
      </c>
      <c r="J71" s="20"/>
    </row>
    <row r="72" spans="1:10" ht="16" x14ac:dyDescent="0.2">
      <c r="A72" s="18">
        <v>1961</v>
      </c>
      <c r="B72" s="4">
        <v>53.6</v>
      </c>
      <c r="C72" s="5">
        <f t="shared" si="5"/>
        <v>1361.44</v>
      </c>
      <c r="E72" s="21">
        <v>1492.7100000000005</v>
      </c>
      <c r="F72" s="25">
        <f t="shared" si="4"/>
        <v>14927100.000000006</v>
      </c>
      <c r="G72" s="19">
        <f t="shared" si="3"/>
        <v>1485.2532000000001</v>
      </c>
      <c r="H72" s="25">
        <f t="shared" si="6"/>
        <v>14852532.000000002</v>
      </c>
      <c r="J72" s="20"/>
    </row>
    <row r="73" spans="1:10" ht="16" x14ac:dyDescent="0.2">
      <c r="A73" s="18">
        <v>1962</v>
      </c>
      <c r="B73" s="4">
        <v>51.62</v>
      </c>
      <c r="C73" s="5">
        <f t="shared" si="5"/>
        <v>1311.1479999999999</v>
      </c>
      <c r="E73" s="21">
        <v>1538.6899999999998</v>
      </c>
      <c r="F73" s="25">
        <f t="shared" si="4"/>
        <v>15386899.999999998</v>
      </c>
      <c r="G73" s="19">
        <f t="shared" si="3"/>
        <v>1442.2634399999999</v>
      </c>
      <c r="H73" s="25">
        <f t="shared" si="6"/>
        <v>14422634.4</v>
      </c>
      <c r="J73" s="20"/>
    </row>
    <row r="74" spans="1:10" ht="16" x14ac:dyDescent="0.2">
      <c r="A74" s="18">
        <v>1963</v>
      </c>
      <c r="B74" s="4">
        <v>48.94</v>
      </c>
      <c r="C74" s="5">
        <f t="shared" si="5"/>
        <v>1243.0759999999998</v>
      </c>
      <c r="E74" s="21">
        <v>1476.7700000000011</v>
      </c>
      <c r="F74" s="25">
        <f t="shared" si="4"/>
        <v>14767700.000000011</v>
      </c>
      <c r="G74" s="19">
        <f t="shared" si="3"/>
        <v>1384.07528</v>
      </c>
      <c r="H74" s="25">
        <f t="shared" si="6"/>
        <v>13840752.800000001</v>
      </c>
      <c r="J74" s="20"/>
    </row>
    <row r="75" spans="1:10" ht="16" x14ac:dyDescent="0.2">
      <c r="A75" s="18">
        <v>1964</v>
      </c>
      <c r="B75" s="4">
        <v>47.19</v>
      </c>
      <c r="C75" s="5">
        <f t="shared" si="5"/>
        <v>1198.626</v>
      </c>
      <c r="E75" s="21">
        <v>1330.4099999999992</v>
      </c>
      <c r="F75" s="25">
        <f t="shared" si="4"/>
        <v>13304099.999999993</v>
      </c>
      <c r="G75" s="19">
        <f t="shared" ref="G75:G106" si="7">(B75*21.712)+321.49</f>
        <v>1346.0792799999999</v>
      </c>
      <c r="H75" s="25">
        <f t="shared" si="6"/>
        <v>13460792.799999999</v>
      </c>
      <c r="J75" s="20"/>
    </row>
    <row r="76" spans="1:10" ht="16" x14ac:dyDescent="0.2">
      <c r="A76" s="18">
        <v>1965</v>
      </c>
      <c r="B76" s="4">
        <v>40.44</v>
      </c>
      <c r="C76" s="5">
        <f t="shared" si="5"/>
        <v>1027.1759999999999</v>
      </c>
      <c r="E76" s="21">
        <v>1177.8200000000006</v>
      </c>
      <c r="F76" s="25">
        <f t="shared" si="4"/>
        <v>11778200.000000006</v>
      </c>
      <c r="G76" s="19">
        <f t="shared" si="7"/>
        <v>1199.5232799999999</v>
      </c>
      <c r="H76" s="25">
        <f t="shared" si="6"/>
        <v>11995232.799999999</v>
      </c>
      <c r="J76" s="20"/>
    </row>
    <row r="77" spans="1:10" ht="16" x14ac:dyDescent="0.2">
      <c r="A77" s="18">
        <v>1966</v>
      </c>
      <c r="B77" s="4">
        <v>45.99</v>
      </c>
      <c r="C77" s="5">
        <f t="shared" si="5"/>
        <v>1168.146</v>
      </c>
      <c r="E77" s="21">
        <v>1285.4499999999991</v>
      </c>
      <c r="F77" s="25">
        <f t="shared" si="4"/>
        <v>12854499.999999991</v>
      </c>
      <c r="G77" s="19">
        <f t="shared" si="7"/>
        <v>1320.0248799999999</v>
      </c>
      <c r="H77" s="25">
        <f t="shared" si="6"/>
        <v>13200248.799999999</v>
      </c>
      <c r="J77" s="20"/>
    </row>
    <row r="78" spans="1:10" ht="16" x14ac:dyDescent="0.2">
      <c r="A78" s="18">
        <v>1967</v>
      </c>
      <c r="B78" s="4">
        <v>53.5</v>
      </c>
      <c r="C78" s="5">
        <f t="shared" si="5"/>
        <v>1358.8999999999999</v>
      </c>
      <c r="E78" s="21">
        <v>1475.7100000000003</v>
      </c>
      <c r="F78" s="25">
        <f t="shared" si="4"/>
        <v>14757100.000000002</v>
      </c>
      <c r="G78" s="19">
        <f t="shared" si="7"/>
        <v>1483.0820000000001</v>
      </c>
      <c r="H78" s="25">
        <f t="shared" si="6"/>
        <v>14830820.000000002</v>
      </c>
      <c r="J78" s="20"/>
    </row>
    <row r="79" spans="1:10" ht="16" x14ac:dyDescent="0.2">
      <c r="A79" s="18">
        <v>1968</v>
      </c>
      <c r="B79" s="4">
        <v>45.02</v>
      </c>
      <c r="C79" s="5">
        <f t="shared" si="5"/>
        <v>1143.508</v>
      </c>
      <c r="E79" s="21">
        <v>1252.7400000000011</v>
      </c>
      <c r="F79" s="25">
        <f t="shared" si="4"/>
        <v>12527400.000000011</v>
      </c>
      <c r="G79" s="19">
        <f t="shared" si="7"/>
        <v>1298.96424</v>
      </c>
      <c r="H79" s="25">
        <f t="shared" si="6"/>
        <v>12989642.4</v>
      </c>
      <c r="J79" s="20"/>
    </row>
    <row r="80" spans="1:10" ht="16" x14ac:dyDescent="0.2">
      <c r="A80" s="18">
        <v>1969</v>
      </c>
      <c r="B80" s="4">
        <v>47.08</v>
      </c>
      <c r="C80" s="5">
        <f t="shared" si="5"/>
        <v>1195.8319999999999</v>
      </c>
      <c r="E80" s="21">
        <v>1324.3400000000008</v>
      </c>
      <c r="F80" s="25">
        <f t="shared" si="4"/>
        <v>13243400.000000007</v>
      </c>
      <c r="G80" s="19">
        <f t="shared" si="7"/>
        <v>1343.6909599999999</v>
      </c>
      <c r="H80" s="25">
        <f t="shared" si="6"/>
        <v>13436909.6</v>
      </c>
      <c r="J80" s="20"/>
    </row>
    <row r="81" spans="1:10" ht="16" x14ac:dyDescent="0.2">
      <c r="A81" s="18">
        <v>1970</v>
      </c>
      <c r="B81" s="4">
        <v>50.35</v>
      </c>
      <c r="C81" s="5">
        <f t="shared" si="5"/>
        <v>1278.8899999999999</v>
      </c>
      <c r="E81" s="21">
        <v>1373.3700000000006</v>
      </c>
      <c r="F81" s="25">
        <f t="shared" si="4"/>
        <v>13733700.000000006</v>
      </c>
      <c r="G81" s="19">
        <f t="shared" si="7"/>
        <v>1414.6892</v>
      </c>
      <c r="H81" s="25">
        <f t="shared" si="6"/>
        <v>14146892</v>
      </c>
      <c r="J81" s="20"/>
    </row>
    <row r="82" spans="1:10" ht="16" x14ac:dyDescent="0.2">
      <c r="A82" s="18">
        <v>1971</v>
      </c>
      <c r="B82" s="4">
        <v>49.99</v>
      </c>
      <c r="C82" s="5">
        <f t="shared" si="5"/>
        <v>1269.7459999999999</v>
      </c>
      <c r="E82" s="21">
        <v>1302.2799999999997</v>
      </c>
      <c r="F82" s="25">
        <f t="shared" si="4"/>
        <v>13022799.999999998</v>
      </c>
      <c r="G82" s="19">
        <f t="shared" si="7"/>
        <v>1406.8728800000001</v>
      </c>
      <c r="H82" s="25">
        <f t="shared" si="6"/>
        <v>14068728.800000001</v>
      </c>
      <c r="J82" s="20"/>
    </row>
    <row r="83" spans="1:10" ht="16" x14ac:dyDescent="0.2">
      <c r="A83" s="18">
        <v>1972</v>
      </c>
      <c r="B83" s="4">
        <v>65.010000000000005</v>
      </c>
      <c r="C83" s="5">
        <f t="shared" si="5"/>
        <v>1651.2540000000001</v>
      </c>
      <c r="E83" s="21">
        <v>1869.630000000001</v>
      </c>
      <c r="F83" s="25">
        <f t="shared" si="4"/>
        <v>18696300.000000011</v>
      </c>
      <c r="G83" s="19">
        <f t="shared" si="7"/>
        <v>1732.98712</v>
      </c>
      <c r="H83" s="25">
        <f t="shared" si="6"/>
        <v>17329871.199999999</v>
      </c>
      <c r="J83" s="20"/>
    </row>
    <row r="84" spans="1:10" ht="16" x14ac:dyDescent="0.2">
      <c r="A84" s="18">
        <v>1973</v>
      </c>
      <c r="B84" s="4">
        <v>53.89</v>
      </c>
      <c r="C84" s="5">
        <f t="shared" si="5"/>
        <v>1368.806</v>
      </c>
      <c r="E84" s="21">
        <v>1569.2400000000007</v>
      </c>
      <c r="F84" s="25">
        <f t="shared" si="4"/>
        <v>15692400.000000007</v>
      </c>
      <c r="G84" s="19">
        <f t="shared" si="7"/>
        <v>1491.5496800000001</v>
      </c>
      <c r="H84" s="25">
        <f t="shared" si="6"/>
        <v>14915496.800000001</v>
      </c>
      <c r="J84" s="20"/>
    </row>
    <row r="85" spans="1:10" ht="16" x14ac:dyDescent="0.2">
      <c r="A85" s="18">
        <v>1974</v>
      </c>
      <c r="B85" s="4">
        <v>53.59</v>
      </c>
      <c r="C85" s="5">
        <f t="shared" si="5"/>
        <v>1361.1859999999999</v>
      </c>
      <c r="E85" s="21">
        <v>1554.4499999999991</v>
      </c>
      <c r="F85" s="25">
        <f t="shared" si="4"/>
        <v>15544499.999999991</v>
      </c>
      <c r="G85" s="19">
        <f t="shared" si="7"/>
        <v>1485.0360800000001</v>
      </c>
      <c r="H85" s="25">
        <f t="shared" si="6"/>
        <v>14850360.800000001</v>
      </c>
      <c r="J85" s="20"/>
    </row>
    <row r="86" spans="1:10" ht="16" x14ac:dyDescent="0.2">
      <c r="A86" s="18">
        <v>1975</v>
      </c>
      <c r="B86" s="4">
        <v>53.71</v>
      </c>
      <c r="C86" s="5">
        <f t="shared" si="5"/>
        <v>1364.2339999999999</v>
      </c>
      <c r="E86" s="21">
        <v>1493.7899999999997</v>
      </c>
      <c r="F86" s="25">
        <f t="shared" si="4"/>
        <v>14937899.999999998</v>
      </c>
      <c r="G86" s="19">
        <f t="shared" si="7"/>
        <v>1487.6415199999999</v>
      </c>
      <c r="H86" s="25">
        <f t="shared" si="6"/>
        <v>14876415.199999999</v>
      </c>
      <c r="J86" s="20"/>
    </row>
    <row r="87" spans="1:10" ht="16" x14ac:dyDescent="0.2">
      <c r="A87" s="18">
        <v>1976</v>
      </c>
      <c r="B87" s="4">
        <v>45.98</v>
      </c>
      <c r="C87" s="5">
        <f t="shared" si="5"/>
        <v>1167.8919999999998</v>
      </c>
      <c r="E87" s="21">
        <v>1284.2300000000005</v>
      </c>
      <c r="F87" s="25">
        <f t="shared" si="4"/>
        <v>12842300.000000006</v>
      </c>
      <c r="G87" s="19">
        <f t="shared" si="7"/>
        <v>1319.8077599999999</v>
      </c>
      <c r="H87" s="25">
        <f t="shared" si="6"/>
        <v>13198077.6</v>
      </c>
      <c r="J87" s="20"/>
    </row>
    <row r="88" spans="1:10" ht="16" x14ac:dyDescent="0.2">
      <c r="A88" s="18">
        <v>1977</v>
      </c>
      <c r="B88" s="4">
        <v>46.46</v>
      </c>
      <c r="C88" s="5">
        <f t="shared" si="5"/>
        <v>1180.0840000000001</v>
      </c>
      <c r="E88" s="21">
        <v>1351.5600000000002</v>
      </c>
      <c r="F88" s="25">
        <f t="shared" si="4"/>
        <v>13515600.000000002</v>
      </c>
      <c r="G88" s="19">
        <f t="shared" si="7"/>
        <v>1330.2295199999999</v>
      </c>
      <c r="H88" s="25">
        <f t="shared" si="6"/>
        <v>13302295.199999999</v>
      </c>
      <c r="J88" s="20"/>
    </row>
    <row r="89" spans="1:10" ht="16" x14ac:dyDescent="0.2">
      <c r="A89" s="18">
        <v>1978</v>
      </c>
      <c r="B89" s="4">
        <v>56.77</v>
      </c>
      <c r="C89" s="5">
        <f t="shared" si="5"/>
        <v>1441.9580000000001</v>
      </c>
      <c r="E89" s="21">
        <v>1439.6599999999994</v>
      </c>
      <c r="F89" s="25">
        <f t="shared" si="4"/>
        <v>14396599.999999994</v>
      </c>
      <c r="G89" s="19">
        <f t="shared" si="7"/>
        <v>1554.08024</v>
      </c>
      <c r="H89" s="25">
        <f t="shared" si="6"/>
        <v>15540802.4</v>
      </c>
      <c r="J89" s="20"/>
    </row>
    <row r="90" spans="1:10" ht="16" x14ac:dyDescent="0.2">
      <c r="A90" s="18">
        <v>1979</v>
      </c>
      <c r="B90" s="4">
        <v>57.69</v>
      </c>
      <c r="C90" s="5">
        <f t="shared" si="5"/>
        <v>1465.3259999999998</v>
      </c>
      <c r="D90" s="22">
        <v>1316.5</v>
      </c>
      <c r="E90" s="21">
        <v>1536.1500000000005</v>
      </c>
      <c r="F90" s="25">
        <f t="shared" si="4"/>
        <v>15361500.000000006</v>
      </c>
      <c r="G90" s="19">
        <f t="shared" si="7"/>
        <v>1574.05528</v>
      </c>
      <c r="H90" s="25">
        <f t="shared" si="6"/>
        <v>15740552.800000001</v>
      </c>
      <c r="J90" s="20"/>
    </row>
    <row r="91" spans="1:10" ht="16" x14ac:dyDescent="0.2">
      <c r="A91" s="18">
        <v>1980</v>
      </c>
      <c r="B91" s="4">
        <v>53.59</v>
      </c>
      <c r="C91" s="5">
        <f t="shared" si="5"/>
        <v>1361.1859999999999</v>
      </c>
      <c r="D91" s="22">
        <v>1281.3999999999999</v>
      </c>
      <c r="E91" s="21">
        <v>1444.4199999999996</v>
      </c>
      <c r="F91" s="25">
        <f t="shared" si="4"/>
        <v>14444199.999999996</v>
      </c>
      <c r="G91" s="19">
        <f t="shared" si="7"/>
        <v>1485.0360800000001</v>
      </c>
      <c r="H91" s="25">
        <f t="shared" si="6"/>
        <v>14850360.800000001</v>
      </c>
      <c r="J91" s="20"/>
    </row>
    <row r="92" spans="1:10" ht="16" x14ac:dyDescent="0.2">
      <c r="A92" s="18">
        <v>1981</v>
      </c>
      <c r="B92" s="4">
        <v>54.27</v>
      </c>
      <c r="C92" s="5">
        <f t="shared" si="5"/>
        <v>1378.4580000000001</v>
      </c>
      <c r="D92" s="22">
        <v>1294</v>
      </c>
      <c r="E92" s="21">
        <v>1535.9600000000014</v>
      </c>
      <c r="F92" s="25">
        <f t="shared" si="4"/>
        <v>15359600.000000015</v>
      </c>
      <c r="G92" s="19">
        <f t="shared" si="7"/>
        <v>1499.80024</v>
      </c>
      <c r="H92" s="25">
        <f t="shared" si="6"/>
        <v>14998002.4</v>
      </c>
      <c r="J92" s="20"/>
    </row>
    <row r="93" spans="1:10" ht="16" x14ac:dyDescent="0.2">
      <c r="A93" s="18">
        <v>1982</v>
      </c>
      <c r="B93" s="4">
        <v>53.87</v>
      </c>
      <c r="C93" s="5">
        <f t="shared" si="5"/>
        <v>1368.2979999999998</v>
      </c>
      <c r="D93" s="22">
        <v>1515.6</v>
      </c>
      <c r="E93" s="21">
        <v>1542.7800000000002</v>
      </c>
      <c r="F93" s="25">
        <f t="shared" si="4"/>
        <v>15427800.000000002</v>
      </c>
      <c r="G93" s="19">
        <f t="shared" si="7"/>
        <v>1491.11544</v>
      </c>
      <c r="H93" s="25">
        <f t="shared" si="6"/>
        <v>14911154.4</v>
      </c>
      <c r="J93" s="20"/>
    </row>
    <row r="94" spans="1:10" ht="16" x14ac:dyDescent="0.2">
      <c r="A94" s="18">
        <v>1983</v>
      </c>
      <c r="B94" s="4">
        <v>47.18</v>
      </c>
      <c r="C94" s="5">
        <f t="shared" si="5"/>
        <v>1198.3719999999998</v>
      </c>
      <c r="D94" s="22">
        <v>1229.3000000000002</v>
      </c>
      <c r="E94" s="21">
        <v>1432.6200000000006</v>
      </c>
      <c r="F94" s="25">
        <f t="shared" si="4"/>
        <v>14326200.000000006</v>
      </c>
      <c r="G94" s="19">
        <f t="shared" si="7"/>
        <v>1345.8621599999999</v>
      </c>
      <c r="H94" s="25">
        <f t="shared" si="6"/>
        <v>13458621.6</v>
      </c>
      <c r="J94" s="20"/>
    </row>
    <row r="95" spans="1:10" ht="16" x14ac:dyDescent="0.2">
      <c r="A95" s="18">
        <v>1984</v>
      </c>
      <c r="B95" s="4">
        <v>54.46</v>
      </c>
      <c r="C95" s="5">
        <f t="shared" si="5"/>
        <v>1383.2839999999999</v>
      </c>
      <c r="D95" s="22">
        <v>1403.1</v>
      </c>
      <c r="E95" s="21">
        <v>1613.4099999999996</v>
      </c>
      <c r="F95" s="25">
        <f t="shared" ref="F95:F126" si="8">(E95*10^4)</f>
        <v>16134099.999999996</v>
      </c>
      <c r="G95" s="19">
        <f t="shared" si="7"/>
        <v>1503.92552</v>
      </c>
      <c r="H95" s="25">
        <f t="shared" si="6"/>
        <v>15039255.199999999</v>
      </c>
      <c r="J95" s="20"/>
    </row>
    <row r="96" spans="1:10" ht="16" x14ac:dyDescent="0.2">
      <c r="A96" s="18">
        <v>1985</v>
      </c>
      <c r="B96" s="4">
        <v>59.96</v>
      </c>
      <c r="C96" s="5">
        <f t="shared" si="5"/>
        <v>1522.9839999999999</v>
      </c>
      <c r="D96" s="22">
        <v>1497.8999999999999</v>
      </c>
      <c r="E96" s="21">
        <v>1633.0200000000004</v>
      </c>
      <c r="F96" s="25">
        <f t="shared" si="8"/>
        <v>16330200.000000004</v>
      </c>
      <c r="G96" s="19">
        <f t="shared" si="7"/>
        <v>1623.3415199999999</v>
      </c>
      <c r="H96" s="25">
        <f t="shared" si="6"/>
        <v>16233415.199999999</v>
      </c>
      <c r="J96" s="20"/>
    </row>
    <row r="97" spans="1:10" ht="16" x14ac:dyDescent="0.2">
      <c r="A97" s="18">
        <v>1986</v>
      </c>
      <c r="B97" s="4">
        <v>51.55</v>
      </c>
      <c r="C97" s="5">
        <f t="shared" si="5"/>
        <v>1309.3699999999999</v>
      </c>
      <c r="D97" s="22">
        <v>1345.9</v>
      </c>
      <c r="E97" s="21">
        <v>1497.8499999999992</v>
      </c>
      <c r="F97" s="25">
        <f t="shared" si="8"/>
        <v>14978499.999999993</v>
      </c>
      <c r="G97" s="19">
        <f t="shared" si="7"/>
        <v>1440.7436</v>
      </c>
      <c r="H97" s="25">
        <f t="shared" si="6"/>
        <v>14407436</v>
      </c>
      <c r="J97" s="20"/>
    </row>
    <row r="98" spans="1:10" ht="16" x14ac:dyDescent="0.2">
      <c r="A98" s="18">
        <v>1987</v>
      </c>
      <c r="B98" s="4">
        <v>42.09</v>
      </c>
      <c r="C98" s="5">
        <f t="shared" si="5"/>
        <v>1069.086</v>
      </c>
      <c r="D98" s="22">
        <v>992.6</v>
      </c>
      <c r="E98" s="21">
        <v>1165.6099999999997</v>
      </c>
      <c r="F98" s="25">
        <f t="shared" si="8"/>
        <v>11656099.999999996</v>
      </c>
      <c r="G98" s="19">
        <f t="shared" si="7"/>
        <v>1235.3480800000002</v>
      </c>
      <c r="H98" s="25">
        <f t="shared" si="6"/>
        <v>12353480.800000003</v>
      </c>
      <c r="J98" s="20"/>
    </row>
    <row r="99" spans="1:10" ht="16" x14ac:dyDescent="0.2">
      <c r="A99" s="18">
        <v>1988</v>
      </c>
      <c r="B99" s="4">
        <v>42.66</v>
      </c>
      <c r="C99" s="5">
        <f t="shared" si="5"/>
        <v>1083.5639999999999</v>
      </c>
      <c r="D99" s="22">
        <v>1068.5</v>
      </c>
      <c r="E99" s="21">
        <v>1246.3700000000001</v>
      </c>
      <c r="F99" s="25">
        <f t="shared" si="8"/>
        <v>12463700.000000002</v>
      </c>
      <c r="G99" s="19">
        <f t="shared" si="7"/>
        <v>1247.7239199999999</v>
      </c>
      <c r="H99" s="25">
        <f t="shared" si="6"/>
        <v>12477239.199999999</v>
      </c>
      <c r="J99" s="20"/>
    </row>
    <row r="100" spans="1:10" ht="16" x14ac:dyDescent="0.2">
      <c r="A100" s="18">
        <v>1989</v>
      </c>
      <c r="B100" s="4">
        <v>59.46</v>
      </c>
      <c r="C100" s="5">
        <f t="shared" si="5"/>
        <v>1510.2839999999999</v>
      </c>
      <c r="D100" s="22">
        <v>1498</v>
      </c>
      <c r="E100" s="21">
        <v>1716.0400000000009</v>
      </c>
      <c r="F100" s="25">
        <f t="shared" si="8"/>
        <v>17160400.000000007</v>
      </c>
      <c r="G100" s="19">
        <f t="shared" si="7"/>
        <v>1612.48552</v>
      </c>
      <c r="H100" s="25">
        <f t="shared" si="6"/>
        <v>16124855.199999999</v>
      </c>
      <c r="J100" s="20"/>
    </row>
    <row r="101" spans="1:10" ht="16" x14ac:dyDescent="0.2">
      <c r="A101" s="18">
        <v>1990</v>
      </c>
      <c r="B101" s="4">
        <v>52.87</v>
      </c>
      <c r="C101" s="5">
        <f t="shared" si="5"/>
        <v>1342.8979999999999</v>
      </c>
      <c r="D101" s="22">
        <v>1323.8</v>
      </c>
      <c r="E101" s="21">
        <v>1517.9400000000005</v>
      </c>
      <c r="F101" s="25">
        <f t="shared" si="8"/>
        <v>15179400.000000006</v>
      </c>
      <c r="G101" s="19">
        <f t="shared" si="7"/>
        <v>1469.40344</v>
      </c>
      <c r="H101" s="25">
        <f t="shared" si="6"/>
        <v>14694034.4</v>
      </c>
      <c r="J101" s="20"/>
    </row>
    <row r="102" spans="1:10" ht="16" x14ac:dyDescent="0.2">
      <c r="A102" s="18">
        <v>1991</v>
      </c>
      <c r="B102" s="4">
        <v>44.43</v>
      </c>
      <c r="C102" s="5">
        <f t="shared" si="5"/>
        <v>1128.5219999999999</v>
      </c>
      <c r="D102" s="22">
        <v>1082.2</v>
      </c>
      <c r="E102" s="21">
        <v>1275.3100000000006</v>
      </c>
      <c r="F102" s="25">
        <f t="shared" si="8"/>
        <v>12753100.000000006</v>
      </c>
      <c r="G102" s="19">
        <f t="shared" si="7"/>
        <v>1286.15416</v>
      </c>
      <c r="H102" s="25">
        <f t="shared" si="6"/>
        <v>12861541.6</v>
      </c>
      <c r="J102" s="20"/>
    </row>
    <row r="103" spans="1:10" ht="16" x14ac:dyDescent="0.2">
      <c r="A103" s="18">
        <v>1992</v>
      </c>
      <c r="B103" s="4">
        <v>46.2</v>
      </c>
      <c r="C103" s="5">
        <f t="shared" si="5"/>
        <v>1173.48</v>
      </c>
      <c r="D103" s="22">
        <v>1047.9000000000001</v>
      </c>
      <c r="E103" s="21">
        <v>1231.370000000001</v>
      </c>
      <c r="F103" s="25">
        <f t="shared" si="8"/>
        <v>12313700.000000011</v>
      </c>
      <c r="G103" s="19">
        <f t="shared" si="7"/>
        <v>1324.5844000000002</v>
      </c>
      <c r="H103" s="25">
        <f t="shared" si="6"/>
        <v>13245844.000000002</v>
      </c>
      <c r="J103" s="20"/>
    </row>
    <row r="104" spans="1:10" ht="16" x14ac:dyDescent="0.2">
      <c r="A104" s="18">
        <v>1993</v>
      </c>
      <c r="B104" s="4">
        <v>48.89</v>
      </c>
      <c r="C104" s="5">
        <f t="shared" si="5"/>
        <v>1241.806</v>
      </c>
      <c r="D104" s="22">
        <v>1201.0999999999999</v>
      </c>
      <c r="E104" s="21">
        <v>1398.5099999999998</v>
      </c>
      <c r="F104" s="25">
        <f t="shared" si="8"/>
        <v>13985099.999999998</v>
      </c>
      <c r="G104" s="19">
        <f t="shared" si="7"/>
        <v>1382.9896799999999</v>
      </c>
      <c r="H104" s="25">
        <f t="shared" si="6"/>
        <v>13829896.799999999</v>
      </c>
      <c r="J104" s="20"/>
    </row>
    <row r="105" spans="1:10" ht="16" x14ac:dyDescent="0.2">
      <c r="A105" s="18">
        <v>1994</v>
      </c>
      <c r="B105" s="4">
        <v>60.16</v>
      </c>
      <c r="C105" s="5">
        <f t="shared" si="5"/>
        <v>1528.0639999999999</v>
      </c>
      <c r="D105" s="22">
        <v>1522</v>
      </c>
      <c r="E105" s="21">
        <v>1716.8400000000001</v>
      </c>
      <c r="F105" s="25">
        <f t="shared" si="8"/>
        <v>17168400</v>
      </c>
      <c r="G105" s="19">
        <f t="shared" si="7"/>
        <v>1627.6839199999999</v>
      </c>
      <c r="H105" s="25">
        <f t="shared" si="6"/>
        <v>16276839.199999999</v>
      </c>
      <c r="J105" s="20"/>
    </row>
    <row r="106" spans="1:10" ht="16" x14ac:dyDescent="0.2">
      <c r="A106" s="18">
        <v>1995</v>
      </c>
      <c r="B106" s="4">
        <v>47.74</v>
      </c>
      <c r="C106" s="5">
        <f t="shared" si="5"/>
        <v>1212.596</v>
      </c>
      <c r="D106" s="22">
        <v>1075.5999999999999</v>
      </c>
      <c r="E106" s="21">
        <v>1288.4599999999998</v>
      </c>
      <c r="F106" s="25">
        <f t="shared" si="8"/>
        <v>12884599.999999998</v>
      </c>
      <c r="G106" s="19">
        <f t="shared" si="7"/>
        <v>1358.02088</v>
      </c>
      <c r="H106" s="25">
        <f t="shared" si="6"/>
        <v>13580208.800000001</v>
      </c>
      <c r="J106" s="20"/>
    </row>
    <row r="107" spans="1:10" ht="16" x14ac:dyDescent="0.2">
      <c r="A107" s="18">
        <v>1996</v>
      </c>
      <c r="B107" s="4">
        <v>74.31</v>
      </c>
      <c r="C107" s="5">
        <f t="shared" si="5"/>
        <v>1887.4739999999999</v>
      </c>
      <c r="D107" s="22">
        <v>1734</v>
      </c>
      <c r="E107" s="21">
        <v>2013.4399999999996</v>
      </c>
      <c r="F107" s="25">
        <f t="shared" si="8"/>
        <v>20134399.999999996</v>
      </c>
      <c r="G107" s="19">
        <f t="shared" ref="G107:G135" si="9">(B107*21.712)+321.49</f>
        <v>1934.9087200000001</v>
      </c>
      <c r="H107" s="25">
        <f t="shared" si="6"/>
        <v>19349087.200000003</v>
      </c>
      <c r="J107" s="20"/>
    </row>
    <row r="108" spans="1:10" ht="16" x14ac:dyDescent="0.2">
      <c r="A108" s="18">
        <v>1997</v>
      </c>
      <c r="B108" s="4">
        <v>50.36</v>
      </c>
      <c r="C108" s="5">
        <f t="shared" si="5"/>
        <v>1279.144</v>
      </c>
      <c r="D108" s="22">
        <v>1257.7</v>
      </c>
      <c r="E108" s="21">
        <v>1483.3400000000004</v>
      </c>
      <c r="F108" s="25">
        <f t="shared" si="8"/>
        <v>14833400.000000004</v>
      </c>
      <c r="G108" s="19">
        <f t="shared" si="9"/>
        <v>1414.9063200000001</v>
      </c>
      <c r="H108" s="25">
        <f t="shared" si="6"/>
        <v>14149063.200000001</v>
      </c>
      <c r="J108" s="20"/>
    </row>
    <row r="109" spans="1:10" ht="16" x14ac:dyDescent="0.2">
      <c r="A109" s="18">
        <v>1998</v>
      </c>
      <c r="B109" s="4">
        <v>50.95</v>
      </c>
      <c r="C109" s="5">
        <f t="shared" si="5"/>
        <v>1294.1300000000001</v>
      </c>
      <c r="D109" s="22">
        <v>1263.5</v>
      </c>
      <c r="E109" s="21">
        <v>1424.4299999999996</v>
      </c>
      <c r="F109" s="25">
        <f t="shared" si="8"/>
        <v>14244299.999999996</v>
      </c>
      <c r="G109" s="19">
        <f t="shared" si="9"/>
        <v>1427.7164</v>
      </c>
      <c r="H109" s="25">
        <f t="shared" si="6"/>
        <v>14277164</v>
      </c>
      <c r="J109" s="20"/>
    </row>
    <row r="110" spans="1:10" ht="16" x14ac:dyDescent="0.2">
      <c r="A110" s="18">
        <v>1999</v>
      </c>
      <c r="B110" s="4">
        <v>43.38</v>
      </c>
      <c r="C110" s="5">
        <f t="shared" si="5"/>
        <v>1101.8520000000001</v>
      </c>
      <c r="D110" s="22">
        <v>983</v>
      </c>
      <c r="E110" s="21">
        <v>1211.5500000000004</v>
      </c>
      <c r="F110" s="25">
        <f t="shared" si="8"/>
        <v>12115500.000000004</v>
      </c>
      <c r="G110" s="19">
        <f t="shared" si="9"/>
        <v>1263.3565600000002</v>
      </c>
      <c r="H110" s="25">
        <f t="shared" si="6"/>
        <v>12633565.600000001</v>
      </c>
      <c r="J110" s="20"/>
    </row>
    <row r="111" spans="1:10" ht="16" x14ac:dyDescent="0.2">
      <c r="A111" s="18">
        <v>2000</v>
      </c>
      <c r="B111" s="4">
        <v>47.33</v>
      </c>
      <c r="C111" s="5">
        <f t="shared" si="5"/>
        <v>1202.1819999999998</v>
      </c>
      <c r="D111" s="22">
        <v>1167.5</v>
      </c>
      <c r="E111" s="21">
        <v>1251.6600000000001</v>
      </c>
      <c r="F111" s="25">
        <f t="shared" si="8"/>
        <v>12516600</v>
      </c>
      <c r="G111" s="19">
        <f t="shared" si="9"/>
        <v>1349.11896</v>
      </c>
      <c r="H111" s="25">
        <f t="shared" si="6"/>
        <v>13491189.6</v>
      </c>
      <c r="J111" s="20"/>
    </row>
    <row r="112" spans="1:10" ht="16" x14ac:dyDescent="0.2">
      <c r="A112" s="18">
        <v>2001</v>
      </c>
      <c r="B112" s="4">
        <v>45.51</v>
      </c>
      <c r="C112" s="5">
        <f t="shared" si="5"/>
        <v>1155.954</v>
      </c>
      <c r="D112" s="22">
        <v>1152.5</v>
      </c>
      <c r="E112" s="21">
        <v>1329.9600000000009</v>
      </c>
      <c r="F112" s="25">
        <f t="shared" si="8"/>
        <v>13299600.000000009</v>
      </c>
      <c r="G112" s="19">
        <f t="shared" si="9"/>
        <v>1309.60312</v>
      </c>
      <c r="H112" s="25">
        <f t="shared" si="6"/>
        <v>13096031.199999999</v>
      </c>
      <c r="J112" s="20"/>
    </row>
    <row r="113" spans="1:10" ht="16" x14ac:dyDescent="0.2">
      <c r="A113" s="18">
        <v>2002</v>
      </c>
      <c r="B113" s="4">
        <v>55.12</v>
      </c>
      <c r="C113" s="5">
        <f t="shared" si="5"/>
        <v>1400.0479999999998</v>
      </c>
      <c r="D113" s="22">
        <v>1304.7</v>
      </c>
      <c r="E113" s="21">
        <v>1440.48</v>
      </c>
      <c r="F113" s="25">
        <f t="shared" si="8"/>
        <v>14404800</v>
      </c>
      <c r="G113" s="19">
        <f t="shared" si="9"/>
        <v>1518.2554399999999</v>
      </c>
      <c r="H113" s="25">
        <f t="shared" si="6"/>
        <v>15182554.399999999</v>
      </c>
      <c r="J113" s="20"/>
    </row>
    <row r="114" spans="1:10" ht="16" x14ac:dyDescent="0.2">
      <c r="A114" s="18">
        <v>2003</v>
      </c>
      <c r="B114" s="4">
        <v>65.33</v>
      </c>
      <c r="C114" s="5">
        <f t="shared" si="5"/>
        <v>1659.3819999999998</v>
      </c>
      <c r="D114" s="22">
        <v>1415.8000000000002</v>
      </c>
      <c r="E114" s="21">
        <v>1561.5600000000011</v>
      </c>
      <c r="F114" s="25">
        <f t="shared" si="8"/>
        <v>15615600.000000011</v>
      </c>
      <c r="G114" s="19">
        <f t="shared" si="9"/>
        <v>1739.93496</v>
      </c>
      <c r="H114" s="25">
        <f t="shared" si="6"/>
        <v>17399349.600000001</v>
      </c>
      <c r="J114" s="20"/>
    </row>
    <row r="115" spans="1:10" ht="16" x14ac:dyDescent="0.2">
      <c r="A115" s="18">
        <v>2004</v>
      </c>
      <c r="B115" s="4">
        <v>60.08</v>
      </c>
      <c r="C115" s="5">
        <f t="shared" si="5"/>
        <v>1526.0319999999999</v>
      </c>
      <c r="D115" s="22">
        <v>1493</v>
      </c>
      <c r="E115" s="21">
        <v>1639.0999999999979</v>
      </c>
      <c r="F115" s="25">
        <f t="shared" si="8"/>
        <v>16390999.99999998</v>
      </c>
      <c r="G115" s="19">
        <f t="shared" si="9"/>
        <v>1625.94696</v>
      </c>
      <c r="H115" s="25">
        <f t="shared" si="6"/>
        <v>16259469.6</v>
      </c>
      <c r="J115" s="20"/>
    </row>
    <row r="116" spans="1:10" ht="16" x14ac:dyDescent="0.2">
      <c r="A116" s="18">
        <v>2005</v>
      </c>
      <c r="B116" s="4">
        <v>46.51</v>
      </c>
      <c r="C116" s="5">
        <f t="shared" si="5"/>
        <v>1181.3539999999998</v>
      </c>
      <c r="D116" s="22">
        <v>1103</v>
      </c>
      <c r="E116" s="21">
        <v>1251.71</v>
      </c>
      <c r="F116" s="25">
        <f t="shared" si="8"/>
        <v>12517100</v>
      </c>
      <c r="G116" s="19">
        <f t="shared" si="9"/>
        <v>1331.31512</v>
      </c>
      <c r="H116" s="25">
        <f t="shared" si="6"/>
        <v>13313151.199999999</v>
      </c>
      <c r="J116" s="20"/>
    </row>
    <row r="117" spans="1:10" ht="16" x14ac:dyDescent="0.2">
      <c r="A117" s="18">
        <v>2006</v>
      </c>
      <c r="B117" s="4">
        <v>48.11</v>
      </c>
      <c r="C117" s="5">
        <f t="shared" si="5"/>
        <v>1221.9939999999999</v>
      </c>
      <c r="D117" s="22">
        <v>1334.6000000000001</v>
      </c>
      <c r="E117" s="21">
        <v>1403.620000000001</v>
      </c>
      <c r="F117" s="25">
        <f t="shared" si="8"/>
        <v>14036200.000000011</v>
      </c>
      <c r="G117" s="19">
        <f t="shared" si="9"/>
        <v>1366.05432</v>
      </c>
      <c r="H117" s="25">
        <f t="shared" si="6"/>
        <v>13660543.199999999</v>
      </c>
      <c r="J117" s="20"/>
    </row>
    <row r="118" spans="1:10" ht="16" x14ac:dyDescent="0.2">
      <c r="A118" s="18">
        <v>2007</v>
      </c>
      <c r="B118" s="4">
        <v>53.17</v>
      </c>
      <c r="C118" s="5">
        <f t="shared" si="5"/>
        <v>1350.518</v>
      </c>
      <c r="D118" s="22">
        <v>1371.5</v>
      </c>
      <c r="E118" s="18">
        <v>1510.19</v>
      </c>
      <c r="F118" s="25">
        <f t="shared" si="8"/>
        <v>15101900</v>
      </c>
      <c r="G118" s="19">
        <f t="shared" si="9"/>
        <v>1475.91704</v>
      </c>
      <c r="H118" s="25">
        <f t="shared" si="6"/>
        <v>14759170.4</v>
      </c>
    </row>
    <row r="119" spans="1:10" ht="16" x14ac:dyDescent="0.2">
      <c r="A119" s="18">
        <v>2008</v>
      </c>
      <c r="B119" s="4">
        <v>55.15</v>
      </c>
      <c r="C119" s="5">
        <f t="shared" si="5"/>
        <v>1400.81</v>
      </c>
      <c r="D119" s="22">
        <v>1298.0999999999999</v>
      </c>
      <c r="E119" s="18">
        <v>1527.49</v>
      </c>
      <c r="F119" s="25">
        <f t="shared" si="8"/>
        <v>15274900</v>
      </c>
      <c r="G119" s="19">
        <f t="shared" si="9"/>
        <v>1518.9068</v>
      </c>
      <c r="H119" s="25">
        <f t="shared" si="6"/>
        <v>15189068</v>
      </c>
    </row>
    <row r="120" spans="1:10" ht="16" x14ac:dyDescent="0.2">
      <c r="A120" s="18">
        <v>2009</v>
      </c>
      <c r="B120" s="4">
        <v>48.4</v>
      </c>
      <c r="C120" s="5">
        <f t="shared" si="5"/>
        <v>1229.3599999999999</v>
      </c>
      <c r="D120" s="22">
        <v>1226.5999999999999</v>
      </c>
      <c r="E120" s="18">
        <v>1451.27</v>
      </c>
      <c r="F120" s="25">
        <f t="shared" si="8"/>
        <v>14512700</v>
      </c>
      <c r="G120" s="19">
        <f t="shared" si="9"/>
        <v>1372.3507999999999</v>
      </c>
      <c r="H120" s="25">
        <f t="shared" si="6"/>
        <v>13723508</v>
      </c>
    </row>
    <row r="121" spans="1:10" ht="16" x14ac:dyDescent="0.2">
      <c r="A121" s="18">
        <v>2010</v>
      </c>
      <c r="B121" s="4">
        <v>42.9</v>
      </c>
      <c r="C121" s="5">
        <f t="shared" si="5"/>
        <v>1089.6599999999999</v>
      </c>
      <c r="D121" s="22">
        <v>1104.4000000000001</v>
      </c>
      <c r="E121" s="18">
        <v>1155.4100000000001</v>
      </c>
      <c r="F121" s="25">
        <f t="shared" si="8"/>
        <v>11554100</v>
      </c>
      <c r="G121" s="19">
        <f t="shared" si="9"/>
        <v>1252.9348</v>
      </c>
      <c r="H121" s="25">
        <f t="shared" si="6"/>
        <v>12529348</v>
      </c>
    </row>
    <row r="122" spans="1:10" ht="16" x14ac:dyDescent="0.2">
      <c r="A122" s="18">
        <v>2011</v>
      </c>
      <c r="B122" s="4">
        <v>67.09</v>
      </c>
      <c r="C122" s="5">
        <f t="shared" si="5"/>
        <v>1704.086</v>
      </c>
      <c r="D122" s="22">
        <v>1681.1000000000001</v>
      </c>
      <c r="E122" s="18">
        <v>1774.45</v>
      </c>
      <c r="F122" s="25">
        <f t="shared" si="8"/>
        <v>17744500</v>
      </c>
      <c r="G122" s="19">
        <f t="shared" si="9"/>
        <v>1778.1480800000002</v>
      </c>
      <c r="H122" s="25">
        <f t="shared" si="6"/>
        <v>17781480.800000001</v>
      </c>
    </row>
    <row r="123" spans="1:10" ht="16" x14ac:dyDescent="0.2">
      <c r="A123" s="18">
        <v>2012</v>
      </c>
      <c r="B123" s="4">
        <v>49.91</v>
      </c>
      <c r="C123" s="5">
        <f t="shared" si="5"/>
        <v>1267.7139999999999</v>
      </c>
      <c r="D123" s="18">
        <v>1281.93</v>
      </c>
      <c r="E123" s="18">
        <v>1334.26</v>
      </c>
      <c r="F123" s="25">
        <f t="shared" si="8"/>
        <v>13342600</v>
      </c>
      <c r="G123" s="19">
        <f t="shared" si="9"/>
        <v>1405.1359199999999</v>
      </c>
      <c r="H123" s="25">
        <f t="shared" si="6"/>
        <v>14051359.199999999</v>
      </c>
    </row>
    <row r="124" spans="1:10" ht="16" x14ac:dyDescent="0.2">
      <c r="A124" s="18">
        <v>2013</v>
      </c>
      <c r="B124" s="4">
        <v>54.22</v>
      </c>
      <c r="C124" s="5">
        <f t="shared" si="5"/>
        <v>1377.1879999999999</v>
      </c>
      <c r="D124" s="18">
        <v>1372.36</v>
      </c>
      <c r="E124" s="18">
        <v>1546.56</v>
      </c>
      <c r="F124" s="25">
        <f t="shared" si="8"/>
        <v>15465600</v>
      </c>
      <c r="G124" s="19">
        <f t="shared" si="9"/>
        <v>1498.7146399999999</v>
      </c>
      <c r="H124" s="25">
        <f t="shared" si="6"/>
        <v>14987146.399999999</v>
      </c>
      <c r="J124"/>
    </row>
    <row r="125" spans="1:10" ht="16" x14ac:dyDescent="0.2">
      <c r="A125" s="18">
        <v>2014</v>
      </c>
      <c r="B125" s="4">
        <v>49.98</v>
      </c>
      <c r="C125" s="5">
        <f t="shared" si="5"/>
        <v>1269.492</v>
      </c>
      <c r="D125" s="24">
        <v>1200.4000000000001</v>
      </c>
      <c r="E125" s="18">
        <v>1337.77</v>
      </c>
      <c r="F125" s="25">
        <f t="shared" si="8"/>
        <v>13377700</v>
      </c>
      <c r="G125" s="19">
        <f t="shared" si="9"/>
        <v>1406.6557599999999</v>
      </c>
      <c r="H125" s="25">
        <f t="shared" si="6"/>
        <v>14066557.6</v>
      </c>
      <c r="J125"/>
    </row>
    <row r="126" spans="1:10" ht="16" x14ac:dyDescent="0.2">
      <c r="A126" s="18">
        <v>2015</v>
      </c>
      <c r="B126" s="4">
        <v>54.03</v>
      </c>
      <c r="C126" s="5">
        <f t="shared" si="5"/>
        <v>1372.3619999999999</v>
      </c>
      <c r="D126" s="24">
        <v>1281.68</v>
      </c>
      <c r="E126" s="18">
        <v>1423.4</v>
      </c>
      <c r="F126" s="25">
        <f t="shared" si="8"/>
        <v>14234000</v>
      </c>
      <c r="G126" s="19">
        <f t="shared" si="9"/>
        <v>1494.5893599999999</v>
      </c>
      <c r="H126" s="25">
        <f t="shared" si="6"/>
        <v>14945893.6</v>
      </c>
      <c r="J126"/>
    </row>
    <row r="127" spans="1:10" ht="16" x14ac:dyDescent="0.2">
      <c r="A127" s="18">
        <v>2016</v>
      </c>
      <c r="B127" s="4">
        <v>54.06</v>
      </c>
      <c r="C127" s="5">
        <f t="shared" si="5"/>
        <v>1373.124</v>
      </c>
      <c r="D127" s="24">
        <v>1327.15</v>
      </c>
      <c r="E127" s="18">
        <v>1419.82</v>
      </c>
      <c r="F127" s="25">
        <f t="shared" ref="F127:F132" si="10">(E127*10^4)</f>
        <v>14198200</v>
      </c>
      <c r="G127" s="19">
        <f t="shared" si="9"/>
        <v>1495.24072</v>
      </c>
      <c r="H127" s="25">
        <f t="shared" si="6"/>
        <v>14952407.199999999</v>
      </c>
      <c r="J127"/>
    </row>
    <row r="128" spans="1:10" ht="16" x14ac:dyDescent="0.2">
      <c r="A128" s="18">
        <v>2017</v>
      </c>
      <c r="B128" s="4">
        <v>63.78</v>
      </c>
      <c r="C128" s="5">
        <f t="shared" si="5"/>
        <v>1620.0119999999999</v>
      </c>
      <c r="D128" s="24">
        <v>1366.27</v>
      </c>
      <c r="E128" s="18">
        <v>1610.31</v>
      </c>
      <c r="F128" s="25">
        <f t="shared" si="10"/>
        <v>16103100</v>
      </c>
      <c r="G128" s="19">
        <f t="shared" si="9"/>
        <v>1706.2813599999999</v>
      </c>
      <c r="H128" s="25">
        <f t="shared" si="6"/>
        <v>17062813.599999998</v>
      </c>
      <c r="J128"/>
    </row>
    <row r="129" spans="1:10" ht="16" x14ac:dyDescent="0.2">
      <c r="A129" s="18">
        <v>2018</v>
      </c>
      <c r="B129" s="4">
        <v>85.21</v>
      </c>
      <c r="C129" s="5">
        <f t="shared" si="5"/>
        <v>2164.3339999999998</v>
      </c>
      <c r="D129" s="24">
        <v>1773.4299999999998</v>
      </c>
      <c r="E129" s="18">
        <v>2066.4899999999998</v>
      </c>
      <c r="F129" s="25">
        <f t="shared" si="10"/>
        <v>20664899.999999996</v>
      </c>
      <c r="G129" s="19">
        <f t="shared" si="9"/>
        <v>2171.56952</v>
      </c>
      <c r="H129" s="25">
        <f t="shared" si="6"/>
        <v>21715695.199999999</v>
      </c>
      <c r="J129"/>
    </row>
    <row r="130" spans="1:10" ht="16" x14ac:dyDescent="0.2">
      <c r="A130" s="18">
        <v>2019</v>
      </c>
      <c r="B130" s="4">
        <v>59.37</v>
      </c>
      <c r="C130" s="5">
        <f t="shared" si="5"/>
        <v>1507.9979999999998</v>
      </c>
      <c r="D130" s="24">
        <v>1452.12</v>
      </c>
      <c r="E130" s="18">
        <v>1514.84</v>
      </c>
      <c r="F130" s="25">
        <f t="shared" si="10"/>
        <v>15148400</v>
      </c>
      <c r="G130" s="19">
        <f t="shared" si="9"/>
        <v>1610.53144</v>
      </c>
      <c r="H130" s="25">
        <f t="shared" si="6"/>
        <v>16105314.4</v>
      </c>
      <c r="J130"/>
    </row>
    <row r="131" spans="1:10" ht="16" x14ac:dyDescent="0.2">
      <c r="A131" s="18">
        <v>2020</v>
      </c>
      <c r="B131" s="4">
        <v>59.41</v>
      </c>
      <c r="C131" s="5">
        <f t="shared" si="5"/>
        <v>1509.0139999999999</v>
      </c>
      <c r="D131" s="24">
        <v>1345.18</v>
      </c>
      <c r="E131" s="18">
        <v>1493.19</v>
      </c>
      <c r="F131" s="25">
        <f t="shared" si="10"/>
        <v>14931900</v>
      </c>
      <c r="G131" s="19">
        <f t="shared" si="9"/>
        <v>1611.3999199999998</v>
      </c>
      <c r="H131" s="25">
        <f t="shared" si="6"/>
        <v>16113999.199999999</v>
      </c>
      <c r="J131"/>
    </row>
    <row r="132" spans="1:10" ht="16" x14ac:dyDescent="0.2">
      <c r="A132" s="18">
        <v>2021</v>
      </c>
      <c r="B132" s="4">
        <v>45.52</v>
      </c>
      <c r="C132" s="5">
        <f t="shared" si="5"/>
        <v>1156.2080000000001</v>
      </c>
      <c r="D132" s="24">
        <v>1126.49</v>
      </c>
      <c r="E132" s="18">
        <v>1231.33</v>
      </c>
      <c r="F132" s="25">
        <f t="shared" si="10"/>
        <v>12313300</v>
      </c>
      <c r="G132" s="19">
        <f t="shared" si="9"/>
        <v>1309.82024</v>
      </c>
      <c r="H132" s="25">
        <f t="shared" si="6"/>
        <v>13098202.4</v>
      </c>
      <c r="J132"/>
    </row>
    <row r="133" spans="1:10" ht="16" x14ac:dyDescent="0.2">
      <c r="A133" s="18">
        <v>2022</v>
      </c>
      <c r="B133" s="4">
        <v>53.35</v>
      </c>
      <c r="C133" s="5">
        <f t="shared" si="5"/>
        <v>1355.09</v>
      </c>
      <c r="D133" s="24">
        <v>1339.09</v>
      </c>
      <c r="G133" s="19">
        <f t="shared" si="9"/>
        <v>1479.8252</v>
      </c>
      <c r="H133" s="25">
        <f t="shared" si="6"/>
        <v>14798252</v>
      </c>
      <c r="J133"/>
    </row>
    <row r="134" spans="1:10" ht="16" x14ac:dyDescent="0.2">
      <c r="A134" s="18">
        <v>2023</v>
      </c>
      <c r="B134" s="4">
        <v>44.55</v>
      </c>
      <c r="C134" s="5">
        <f t="shared" si="5"/>
        <v>1131.57</v>
      </c>
      <c r="D134" s="24">
        <v>1120.6500000000001</v>
      </c>
      <c r="G134" s="19">
        <f t="shared" si="9"/>
        <v>1288.7595999999999</v>
      </c>
      <c r="H134" s="25">
        <f t="shared" si="6"/>
        <v>12887595.999999998</v>
      </c>
      <c r="J134"/>
    </row>
    <row r="135" spans="1:10" ht="16" x14ac:dyDescent="0.2">
      <c r="A135" s="18">
        <v>2024</v>
      </c>
      <c r="B135" s="4">
        <v>48.64</v>
      </c>
      <c r="C135" s="5">
        <f t="shared" ref="C135" si="11">B135*25.4</f>
        <v>1235.4559999999999</v>
      </c>
      <c r="G135" s="19">
        <f t="shared" si="9"/>
        <v>1377.56168</v>
      </c>
      <c r="H135" s="25">
        <f t="shared" ref="H135" si="12">(G135*10^4)</f>
        <v>13775616.800000001</v>
      </c>
      <c r="J135"/>
    </row>
    <row r="136" spans="1:10" ht="16" x14ac:dyDescent="0.2">
      <c r="J136"/>
    </row>
    <row r="137" spans="1:10" ht="16" x14ac:dyDescent="0.2">
      <c r="J137"/>
    </row>
    <row r="138" spans="1:10" ht="16" x14ac:dyDescent="0.2">
      <c r="J138"/>
    </row>
    <row r="139" spans="1:10" ht="16" x14ac:dyDescent="0.2">
      <c r="J139"/>
    </row>
    <row r="140" spans="1:10" ht="16" x14ac:dyDescent="0.2">
      <c r="J140"/>
    </row>
    <row r="141" spans="1:10" ht="16" x14ac:dyDescent="0.2">
      <c r="J141"/>
    </row>
    <row r="142" spans="1:10" ht="16" x14ac:dyDescent="0.2">
      <c r="J142"/>
    </row>
    <row r="143" spans="1:10" ht="16" x14ac:dyDescent="0.2">
      <c r="J143"/>
    </row>
    <row r="144" spans="1:10" ht="16" x14ac:dyDescent="0.2">
      <c r="J144"/>
    </row>
    <row r="145" spans="10:10" ht="16" x14ac:dyDescent="0.2">
      <c r="J145"/>
    </row>
    <row r="146" spans="10:10" ht="16" x14ac:dyDescent="0.2">
      <c r="J146"/>
    </row>
    <row r="147" spans="10:10" ht="16" x14ac:dyDescent="0.2">
      <c r="J147"/>
    </row>
    <row r="148" spans="10:10" ht="16" x14ac:dyDescent="0.2">
      <c r="J148"/>
    </row>
    <row r="149" spans="10:10" ht="16" x14ac:dyDescent="0.2">
      <c r="J149"/>
    </row>
    <row r="150" spans="10:10" ht="16" x14ac:dyDescent="0.2">
      <c r="J150"/>
    </row>
    <row r="151" spans="10:10" ht="16" x14ac:dyDescent="0.2">
      <c r="J151"/>
    </row>
    <row r="152" spans="10:10" ht="16" x14ac:dyDescent="0.2">
      <c r="J152"/>
    </row>
    <row r="153" spans="10:10" ht="16" x14ac:dyDescent="0.2">
      <c r="J153"/>
    </row>
    <row r="154" spans="10:10" ht="16" x14ac:dyDescent="0.2">
      <c r="J154"/>
    </row>
    <row r="155" spans="10:10" ht="16" x14ac:dyDescent="0.2">
      <c r="J155"/>
    </row>
    <row r="156" spans="10:10" ht="16" x14ac:dyDescent="0.2">
      <c r="J156"/>
    </row>
    <row r="157" spans="10:10" ht="16" x14ac:dyDescent="0.2">
      <c r="J157"/>
    </row>
    <row r="158" spans="10:10" ht="16" x14ac:dyDescent="0.2">
      <c r="J158"/>
    </row>
    <row r="159" spans="10:10" ht="16" x14ac:dyDescent="0.2">
      <c r="J159"/>
    </row>
    <row r="160" spans="10:10" ht="16" x14ac:dyDescent="0.2">
      <c r="J160"/>
    </row>
    <row r="161" spans="10:10" ht="16" x14ac:dyDescent="0.2">
      <c r="J161"/>
    </row>
    <row r="162" spans="10:10" ht="16" x14ac:dyDescent="0.2">
      <c r="J162"/>
    </row>
    <row r="163" spans="10:10" ht="16" x14ac:dyDescent="0.2">
      <c r="J163"/>
    </row>
    <row r="164" spans="10:10" ht="16" x14ac:dyDescent="0.2">
      <c r="J164"/>
    </row>
    <row r="165" spans="10:10" ht="16" x14ac:dyDescent="0.2">
      <c r="J165"/>
    </row>
    <row r="166" spans="10:10" ht="16" x14ac:dyDescent="0.2">
      <c r="J166"/>
    </row>
    <row r="167" spans="10:10" ht="16" x14ac:dyDescent="0.2">
      <c r="J167"/>
    </row>
    <row r="168" spans="10:10" ht="16" x14ac:dyDescent="0.2">
      <c r="J168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opLeftCell="W5" zoomScale="62" zoomScaleNormal="400" workbookViewId="0">
      <selection activeCell="AM101" sqref="AM101"/>
    </sheetView>
  </sheetViews>
  <sheetFormatPr baseColWidth="10" defaultColWidth="11" defaultRowHeight="16" x14ac:dyDescent="0.2"/>
  <cols>
    <col min="2" max="2" width="16.6640625" bestFit="1" customWidth="1"/>
    <col min="3" max="3" width="14.83203125" bestFit="1" customWidth="1"/>
    <col min="4" max="4" width="13.1640625" bestFit="1" customWidth="1"/>
    <col min="5" max="5" width="14.83203125" bestFit="1" customWidth="1"/>
    <col min="6" max="6" width="26.1640625" customWidth="1"/>
    <col min="7" max="7" width="24" style="4" customWidth="1"/>
    <col min="8" max="8" width="28.6640625" customWidth="1"/>
    <col min="9" max="9" width="23.33203125" customWidth="1"/>
  </cols>
  <sheetData>
    <row r="1" spans="1:9" x14ac:dyDescent="0.2">
      <c r="A1" s="80" t="s">
        <v>358</v>
      </c>
    </row>
    <row r="4" spans="1:9" ht="43" customHeight="1" x14ac:dyDescent="0.45">
      <c r="B4" s="49"/>
      <c r="C4" s="49"/>
      <c r="D4" s="49"/>
      <c r="E4" s="50" t="s">
        <v>107</v>
      </c>
      <c r="F4" s="49"/>
      <c r="G4" s="51"/>
      <c r="H4" s="52"/>
      <c r="I4" s="43"/>
    </row>
    <row r="5" spans="1:9" ht="105" customHeight="1" x14ac:dyDescent="0.2">
      <c r="A5" t="s">
        <v>0</v>
      </c>
      <c r="B5" t="s">
        <v>354</v>
      </c>
      <c r="C5" t="s">
        <v>355</v>
      </c>
      <c r="D5" t="s">
        <v>1</v>
      </c>
      <c r="E5" t="s">
        <v>2</v>
      </c>
      <c r="F5" s="15" t="s">
        <v>356</v>
      </c>
      <c r="G5" s="16" t="s">
        <v>396</v>
      </c>
      <c r="H5" s="15" t="s">
        <v>397</v>
      </c>
      <c r="I5" s="15" t="s">
        <v>398</v>
      </c>
    </row>
    <row r="6" spans="1:9" x14ac:dyDescent="0.2">
      <c r="A6" s="1">
        <v>1900</v>
      </c>
      <c r="B6" s="2">
        <v>2.501503</v>
      </c>
      <c r="D6" s="3">
        <f>AVERAGE(B6:C6)</f>
        <v>2.501503</v>
      </c>
      <c r="F6" s="5">
        <f t="shared" ref="F6:F37" si="0">(B6/$E$134)</f>
        <v>2.3822198125729792</v>
      </c>
      <c r="G6" s="5"/>
      <c r="H6" s="5">
        <f t="shared" ref="H6:H11" si="1">F6*1.0236+0.1304</f>
        <v>2.5688402001497015</v>
      </c>
      <c r="I6" s="5">
        <v>12.7</v>
      </c>
    </row>
    <row r="7" spans="1:9" x14ac:dyDescent="0.2">
      <c r="A7">
        <v>1901</v>
      </c>
      <c r="B7" s="2">
        <v>2.597715</v>
      </c>
      <c r="D7" s="3">
        <f t="shared" ref="D7:D70" si="2">AVERAGE(B7:C7)</f>
        <v>2.597715</v>
      </c>
      <c r="F7" s="5">
        <f t="shared" si="0"/>
        <v>2.47384398116573</v>
      </c>
      <c r="G7" s="5"/>
      <c r="H7" s="5">
        <f t="shared" si="1"/>
        <v>2.6626266991212413</v>
      </c>
      <c r="I7" s="5">
        <v>12.7</v>
      </c>
    </row>
    <row r="8" spans="1:9" x14ac:dyDescent="0.2">
      <c r="A8">
        <v>1902</v>
      </c>
      <c r="B8" s="2">
        <v>2.6698740000000001</v>
      </c>
      <c r="D8" s="3">
        <f t="shared" si="2"/>
        <v>2.6698740000000001</v>
      </c>
      <c r="F8" s="5">
        <f t="shared" si="0"/>
        <v>2.5425621076102929</v>
      </c>
      <c r="G8" s="5"/>
      <c r="H8" s="5">
        <f t="shared" si="1"/>
        <v>2.7329665733498958</v>
      </c>
      <c r="I8" s="5">
        <v>12.7</v>
      </c>
    </row>
    <row r="9" spans="1:9" x14ac:dyDescent="0.2">
      <c r="A9">
        <v>1903</v>
      </c>
      <c r="B9" s="2">
        <v>2.9104030000000001</v>
      </c>
      <c r="D9" s="3">
        <f t="shared" si="2"/>
        <v>2.9104030000000001</v>
      </c>
      <c r="F9" s="5">
        <f t="shared" si="0"/>
        <v>2.7716215767767762</v>
      </c>
      <c r="G9" s="5"/>
      <c r="H9" s="5">
        <f t="shared" si="1"/>
        <v>2.9674318459887083</v>
      </c>
      <c r="I9" s="5">
        <v>12.7</v>
      </c>
    </row>
    <row r="10" spans="1:9" x14ac:dyDescent="0.2">
      <c r="A10">
        <v>1904</v>
      </c>
      <c r="B10" s="2">
        <v>3.1028259999999999</v>
      </c>
      <c r="D10" s="3">
        <f t="shared" si="2"/>
        <v>3.1028259999999999</v>
      </c>
      <c r="F10" s="5">
        <f t="shared" si="0"/>
        <v>2.9548689616468846</v>
      </c>
      <c r="G10" s="5"/>
      <c r="H10" s="5">
        <f t="shared" si="1"/>
        <v>3.1550038691417512</v>
      </c>
      <c r="I10" s="5">
        <v>12.7</v>
      </c>
    </row>
    <row r="11" spans="1:9" x14ac:dyDescent="0.2">
      <c r="A11">
        <v>1905</v>
      </c>
      <c r="B11" s="2">
        <v>3.1148525</v>
      </c>
      <c r="D11" s="3">
        <f t="shared" si="2"/>
        <v>3.1148525</v>
      </c>
      <c r="F11" s="5">
        <f t="shared" si="0"/>
        <v>2.9663219827209786</v>
      </c>
      <c r="G11" s="5"/>
      <c r="H11" s="5">
        <f t="shared" si="1"/>
        <v>3.1667271815131937</v>
      </c>
      <c r="I11" s="5">
        <v>12.7</v>
      </c>
    </row>
    <row r="12" spans="1:9" x14ac:dyDescent="0.2">
      <c r="A12">
        <v>1906</v>
      </c>
      <c r="B12" s="2">
        <v>3.3433549999999999</v>
      </c>
      <c r="D12" s="3">
        <f t="shared" si="2"/>
        <v>3.3433549999999999</v>
      </c>
      <c r="F12" s="5">
        <f t="shared" si="0"/>
        <v>3.183928430813368</v>
      </c>
      <c r="G12" s="5"/>
      <c r="H12" s="5">
        <f t="shared" ref="H12:H75" si="3">F12*1.0236+0.1304</f>
        <v>3.3894691417805634</v>
      </c>
      <c r="I12" s="5">
        <v>12.7</v>
      </c>
    </row>
    <row r="13" spans="1:9" x14ac:dyDescent="0.2">
      <c r="A13">
        <v>1907</v>
      </c>
      <c r="B13" s="2">
        <v>3.6079369999999997</v>
      </c>
      <c r="D13" s="3">
        <f t="shared" si="2"/>
        <v>3.6079369999999997</v>
      </c>
      <c r="F13" s="5">
        <f t="shared" si="0"/>
        <v>3.4358939421280392</v>
      </c>
      <c r="G13" s="5"/>
      <c r="H13" s="5">
        <f t="shared" si="3"/>
        <v>3.6473810391622612</v>
      </c>
      <c r="I13" s="5">
        <v>12.7</v>
      </c>
    </row>
    <row r="14" spans="1:9" x14ac:dyDescent="0.2">
      <c r="A14">
        <v>1908</v>
      </c>
      <c r="B14" s="2">
        <v>3.6800959999999998</v>
      </c>
      <c r="D14" s="3">
        <f t="shared" si="2"/>
        <v>3.6800959999999998</v>
      </c>
      <c r="F14" s="5">
        <f t="shared" si="0"/>
        <v>3.5046120685726021</v>
      </c>
      <c r="G14" s="5"/>
      <c r="H14" s="5">
        <f t="shared" si="3"/>
        <v>3.7177209133909157</v>
      </c>
      <c r="I14" s="5">
        <v>12.7</v>
      </c>
    </row>
    <row r="15" spans="1:9" x14ac:dyDescent="0.2">
      <c r="A15">
        <v>1909</v>
      </c>
      <c r="B15" s="2">
        <v>3.6079369999999997</v>
      </c>
      <c r="D15" s="3">
        <f t="shared" si="2"/>
        <v>3.6079369999999997</v>
      </c>
      <c r="F15" s="5">
        <f t="shared" si="0"/>
        <v>3.4358939421280392</v>
      </c>
      <c r="G15" s="5"/>
      <c r="H15" s="5">
        <f t="shared" si="3"/>
        <v>3.6473810391622612</v>
      </c>
      <c r="I15" s="5">
        <v>12.7</v>
      </c>
    </row>
    <row r="16" spans="1:9" x14ac:dyDescent="0.2">
      <c r="A16">
        <v>1910</v>
      </c>
      <c r="B16" s="2">
        <v>3.9446780000000001</v>
      </c>
      <c r="D16" s="3">
        <f t="shared" si="2"/>
        <v>3.9446780000000001</v>
      </c>
      <c r="F16" s="5">
        <f t="shared" si="0"/>
        <v>3.7565775798872738</v>
      </c>
      <c r="G16" s="5"/>
      <c r="H16" s="5">
        <f t="shared" si="3"/>
        <v>3.9756328107726135</v>
      </c>
      <c r="I16" s="5">
        <v>12.7</v>
      </c>
    </row>
    <row r="17" spans="1:9" x14ac:dyDescent="0.2">
      <c r="A17">
        <v>1911</v>
      </c>
      <c r="B17" s="2">
        <v>3.9446780000000001</v>
      </c>
      <c r="D17" s="3">
        <f t="shared" si="2"/>
        <v>3.9446780000000001</v>
      </c>
      <c r="F17" s="5">
        <f t="shared" si="0"/>
        <v>3.7565775798872738</v>
      </c>
      <c r="G17" s="5"/>
      <c r="H17" s="5">
        <f t="shared" si="3"/>
        <v>3.9756328107726135</v>
      </c>
      <c r="I17" s="5">
        <v>12.7</v>
      </c>
    </row>
    <row r="18" spans="1:9" x14ac:dyDescent="0.2">
      <c r="A18">
        <v>1912</v>
      </c>
      <c r="B18" s="2">
        <v>3.9927839999999999</v>
      </c>
      <c r="D18" s="3">
        <f t="shared" si="2"/>
        <v>3.9927839999999999</v>
      </c>
      <c r="F18" s="5">
        <f t="shared" si="0"/>
        <v>3.8023896641836488</v>
      </c>
      <c r="G18" s="5"/>
      <c r="H18" s="5">
        <f t="shared" si="3"/>
        <v>4.0225260602583832</v>
      </c>
      <c r="I18" s="5">
        <v>12.7</v>
      </c>
    </row>
    <row r="19" spans="1:9" x14ac:dyDescent="0.2">
      <c r="A19">
        <v>1913</v>
      </c>
      <c r="B19" s="2">
        <v>4.3295250000000003</v>
      </c>
      <c r="D19" s="3">
        <f t="shared" si="2"/>
        <v>4.3295250000000003</v>
      </c>
      <c r="F19" s="5">
        <f t="shared" si="0"/>
        <v>4.1230733019428829</v>
      </c>
      <c r="G19" s="5"/>
      <c r="H19" s="5">
        <f t="shared" si="3"/>
        <v>4.3507778318687347</v>
      </c>
      <c r="I19" s="5">
        <v>12.7</v>
      </c>
    </row>
    <row r="20" spans="1:9" x14ac:dyDescent="0.2">
      <c r="A20">
        <v>1914</v>
      </c>
      <c r="B20" s="2">
        <v>4.5460010000000004</v>
      </c>
      <c r="D20" s="3">
        <f t="shared" si="2"/>
        <v>4.5460010000000004</v>
      </c>
      <c r="F20" s="5">
        <f t="shared" si="0"/>
        <v>4.3292267289611797</v>
      </c>
      <c r="G20" s="5"/>
      <c r="H20" s="5">
        <f t="shared" si="3"/>
        <v>4.5617964797646637</v>
      </c>
      <c r="I20" s="5">
        <v>12.7</v>
      </c>
    </row>
    <row r="21" spans="1:9" x14ac:dyDescent="0.2">
      <c r="A21">
        <v>1915</v>
      </c>
      <c r="B21" s="2">
        <v>4.6903189999999997</v>
      </c>
      <c r="D21" s="3">
        <f t="shared" si="2"/>
        <v>4.6903189999999997</v>
      </c>
      <c r="F21" s="5">
        <f t="shared" si="0"/>
        <v>4.4666629818503045</v>
      </c>
      <c r="G21" s="5"/>
      <c r="H21" s="5">
        <f t="shared" si="3"/>
        <v>4.7024762282219719</v>
      </c>
      <c r="I21" s="5">
        <v>12.7</v>
      </c>
    </row>
    <row r="22" spans="1:9" x14ac:dyDescent="0.2">
      <c r="A22">
        <v>1916</v>
      </c>
      <c r="B22" s="2">
        <v>4.6903189999999997</v>
      </c>
      <c r="D22" s="3">
        <f t="shared" si="2"/>
        <v>4.6903189999999997</v>
      </c>
      <c r="F22" s="5">
        <f t="shared" si="0"/>
        <v>4.4666629818503045</v>
      </c>
      <c r="G22" s="5"/>
      <c r="H22" s="5">
        <f t="shared" si="3"/>
        <v>4.7024762282219719</v>
      </c>
      <c r="I22" s="5">
        <v>12.7</v>
      </c>
    </row>
    <row r="23" spans="1:9" x14ac:dyDescent="0.2">
      <c r="A23">
        <v>1917</v>
      </c>
      <c r="B23" s="2">
        <v>4.9909800000000004</v>
      </c>
      <c r="D23" s="3">
        <f t="shared" si="2"/>
        <v>4.9909800000000004</v>
      </c>
      <c r="F23" s="5">
        <f t="shared" si="0"/>
        <v>4.7529870802295617</v>
      </c>
      <c r="G23" s="5"/>
      <c r="H23" s="5">
        <f t="shared" si="3"/>
        <v>4.9955575753229793</v>
      </c>
      <c r="I23" s="5">
        <v>12.7</v>
      </c>
    </row>
    <row r="24" spans="1:9" x14ac:dyDescent="0.2">
      <c r="A24">
        <v>1918</v>
      </c>
      <c r="B24" s="2">
        <v>5.1834034999999998</v>
      </c>
      <c r="D24" s="3">
        <f t="shared" si="2"/>
        <v>5.1834034999999998</v>
      </c>
      <c r="F24" s="5">
        <f t="shared" si="0"/>
        <v>4.9362349412573652</v>
      </c>
      <c r="G24" s="5"/>
      <c r="H24" s="5">
        <f t="shared" si="3"/>
        <v>5.1831300858710394</v>
      </c>
      <c r="I24" s="5">
        <v>12.7</v>
      </c>
    </row>
    <row r="25" spans="1:9" x14ac:dyDescent="0.2">
      <c r="A25">
        <v>1919</v>
      </c>
      <c r="B25" s="2">
        <v>5.1112444999999997</v>
      </c>
      <c r="D25" s="3">
        <f t="shared" si="2"/>
        <v>5.1112444999999997</v>
      </c>
      <c r="F25" s="5">
        <f t="shared" si="0"/>
        <v>4.8675168148128023</v>
      </c>
      <c r="G25" s="5"/>
      <c r="H25" s="5">
        <f t="shared" si="3"/>
        <v>5.1127902116423849</v>
      </c>
      <c r="I25" s="5">
        <v>12.7</v>
      </c>
    </row>
    <row r="26" spans="1:9" x14ac:dyDescent="0.2">
      <c r="A26">
        <v>1920</v>
      </c>
      <c r="B26" s="2">
        <v>4.9308480000000001</v>
      </c>
      <c r="D26" s="3">
        <f t="shared" si="2"/>
        <v>4.9308480000000001</v>
      </c>
      <c r="F26" s="5">
        <f t="shared" si="0"/>
        <v>4.6957224510167883</v>
      </c>
      <c r="G26" s="5"/>
      <c r="H26" s="5">
        <f t="shared" si="3"/>
        <v>4.9369415008607849</v>
      </c>
      <c r="I26" s="5">
        <v>12.7</v>
      </c>
    </row>
    <row r="27" spans="1:9" x14ac:dyDescent="0.2">
      <c r="A27">
        <v>1921</v>
      </c>
      <c r="B27" s="2">
        <v>5.9049909999999999</v>
      </c>
      <c r="D27" s="3">
        <f t="shared" si="2"/>
        <v>5.9049909999999999</v>
      </c>
      <c r="F27" s="5">
        <f t="shared" si="0"/>
        <v>5.6234138249145129</v>
      </c>
      <c r="G27" s="5"/>
      <c r="H27" s="5">
        <f t="shared" si="3"/>
        <v>5.8865263911824952</v>
      </c>
      <c r="I27" s="5">
        <v>12.7</v>
      </c>
    </row>
    <row r="28" spans="1:9" x14ac:dyDescent="0.2">
      <c r="A28">
        <v>1922</v>
      </c>
      <c r="B28" s="2">
        <v>6.3980759999999997</v>
      </c>
      <c r="D28" s="3">
        <f t="shared" si="2"/>
        <v>6.3980759999999997</v>
      </c>
      <c r="F28" s="5">
        <f t="shared" si="0"/>
        <v>6.0929862604792699</v>
      </c>
      <c r="G28" s="5"/>
      <c r="H28" s="5">
        <f t="shared" si="3"/>
        <v>6.3671807362265813</v>
      </c>
      <c r="I28" s="5">
        <v>12.7</v>
      </c>
    </row>
    <row r="29" spans="1:9" x14ac:dyDescent="0.2">
      <c r="A29">
        <v>1923</v>
      </c>
      <c r="B29" s="2">
        <v>6.8911604999999998</v>
      </c>
      <c r="D29" s="3">
        <f t="shared" si="2"/>
        <v>6.8911604999999998</v>
      </c>
      <c r="F29" s="5">
        <f t="shared" si="0"/>
        <v>6.5625582198863315</v>
      </c>
      <c r="G29" s="5"/>
      <c r="H29" s="5">
        <f t="shared" si="3"/>
        <v>6.8478345938756489</v>
      </c>
      <c r="I29" s="5">
        <v>12.7</v>
      </c>
    </row>
    <row r="30" spans="1:9" x14ac:dyDescent="0.2">
      <c r="A30">
        <v>1924</v>
      </c>
      <c r="B30" s="2">
        <v>7.3361390000000002</v>
      </c>
      <c r="D30" s="3">
        <f t="shared" si="2"/>
        <v>7.3361390000000002</v>
      </c>
      <c r="F30" s="5">
        <f t="shared" si="0"/>
        <v>6.9863180949970172</v>
      </c>
      <c r="G30" s="5"/>
      <c r="H30" s="5">
        <f t="shared" si="3"/>
        <v>7.2815952020389467</v>
      </c>
      <c r="I30" s="5">
        <v>12.7</v>
      </c>
    </row>
    <row r="31" spans="1:9" x14ac:dyDescent="0.2">
      <c r="A31">
        <v>1925</v>
      </c>
      <c r="B31" s="2">
        <v>7.1196630000000001</v>
      </c>
      <c r="D31" s="3">
        <f t="shared" si="2"/>
        <v>7.1196630000000001</v>
      </c>
      <c r="F31" s="5">
        <f t="shared" si="0"/>
        <v>6.7801646679787213</v>
      </c>
      <c r="G31" s="5"/>
      <c r="H31" s="5">
        <f t="shared" si="3"/>
        <v>7.0705765541430194</v>
      </c>
      <c r="I31" s="5">
        <v>12.7</v>
      </c>
    </row>
    <row r="32" spans="1:9" x14ac:dyDescent="0.2">
      <c r="A32">
        <v>1926</v>
      </c>
      <c r="B32" s="2">
        <v>7.3361390000000002</v>
      </c>
      <c r="D32" s="3">
        <f t="shared" si="2"/>
        <v>7.3361390000000002</v>
      </c>
      <c r="F32" s="5">
        <f t="shared" si="0"/>
        <v>6.9863180949970172</v>
      </c>
      <c r="G32" s="5"/>
      <c r="H32" s="5">
        <f t="shared" si="3"/>
        <v>7.2815952020389467</v>
      </c>
      <c r="I32" s="5">
        <v>12.7</v>
      </c>
    </row>
    <row r="33" spans="1:9" x14ac:dyDescent="0.2">
      <c r="A33">
        <v>1927</v>
      </c>
      <c r="B33" s="2">
        <v>7.3361390000000002</v>
      </c>
      <c r="D33" s="3">
        <f t="shared" si="2"/>
        <v>7.3361390000000002</v>
      </c>
      <c r="F33" s="5">
        <f t="shared" si="0"/>
        <v>6.9863180949970172</v>
      </c>
      <c r="G33" s="5"/>
      <c r="H33" s="5">
        <f t="shared" si="3"/>
        <v>7.2815952020389467</v>
      </c>
      <c r="I33" s="5">
        <v>12.7</v>
      </c>
    </row>
    <row r="34" spans="1:9" x14ac:dyDescent="0.2">
      <c r="A34">
        <v>1928</v>
      </c>
      <c r="B34" s="2">
        <v>7.4203244999999995</v>
      </c>
      <c r="D34" s="3">
        <f t="shared" si="2"/>
        <v>7.4203244999999995</v>
      </c>
      <c r="F34" s="5">
        <f t="shared" si="0"/>
        <v>7.0664892425156731</v>
      </c>
      <c r="G34" s="5"/>
      <c r="H34" s="5">
        <f t="shared" si="3"/>
        <v>7.3636583886390437</v>
      </c>
      <c r="I34" s="5">
        <v>12.7</v>
      </c>
    </row>
    <row r="35" spans="1:9" x14ac:dyDescent="0.2">
      <c r="A35">
        <v>1929</v>
      </c>
      <c r="B35" s="2">
        <v>7.9615150000000003</v>
      </c>
      <c r="D35" s="3">
        <f t="shared" si="2"/>
        <v>7.9615150000000003</v>
      </c>
      <c r="F35" s="5">
        <f t="shared" si="0"/>
        <v>7.5818732862191105</v>
      </c>
      <c r="G35" s="5"/>
      <c r="H35" s="5">
        <f t="shared" si="3"/>
        <v>7.8912054957738818</v>
      </c>
      <c r="I35" s="5">
        <v>12.7</v>
      </c>
    </row>
    <row r="36" spans="1:9" x14ac:dyDescent="0.2">
      <c r="A36">
        <v>1930</v>
      </c>
      <c r="B36" s="2">
        <v>8.2020440000000008</v>
      </c>
      <c r="D36" s="3">
        <f t="shared" si="2"/>
        <v>8.2020440000000008</v>
      </c>
      <c r="F36" s="5">
        <f t="shared" si="0"/>
        <v>7.8109327553855943</v>
      </c>
      <c r="G36" s="5"/>
      <c r="H36" s="5">
        <f t="shared" si="3"/>
        <v>8.1256707684126948</v>
      </c>
      <c r="I36" s="5">
        <v>12.7</v>
      </c>
    </row>
    <row r="37" spans="1:9" x14ac:dyDescent="0.2">
      <c r="A37">
        <v>1931</v>
      </c>
      <c r="B37" s="2">
        <v>7.7811184999999998</v>
      </c>
      <c r="D37" s="3">
        <f t="shared" si="2"/>
        <v>7.7811184999999998</v>
      </c>
      <c r="F37" s="5">
        <f t="shared" si="0"/>
        <v>7.4100789224230956</v>
      </c>
      <c r="G37" s="5"/>
      <c r="H37" s="5">
        <f t="shared" si="3"/>
        <v>7.7153567849922808</v>
      </c>
      <c r="I37" s="5">
        <v>12.7</v>
      </c>
    </row>
    <row r="38" spans="1:9" x14ac:dyDescent="0.2">
      <c r="A38">
        <v>1932</v>
      </c>
      <c r="B38" s="2">
        <v>6.3860495000000004</v>
      </c>
      <c r="D38" s="3">
        <f t="shared" si="2"/>
        <v>6.3860495000000004</v>
      </c>
      <c r="F38" s="5">
        <f t="shared" ref="F38:F69" si="4">(B38/$E$134)</f>
        <v>6.0815332394051769</v>
      </c>
      <c r="G38" s="5"/>
      <c r="H38" s="5">
        <f t="shared" si="3"/>
        <v>6.3554574238551389</v>
      </c>
      <c r="I38" s="5">
        <v>12.7</v>
      </c>
    </row>
    <row r="39" spans="1:9" x14ac:dyDescent="0.2">
      <c r="A39">
        <v>1933</v>
      </c>
      <c r="B39" s="2">
        <v>7.5886949999999995</v>
      </c>
      <c r="D39" s="3">
        <f t="shared" si="2"/>
        <v>7.5886949999999995</v>
      </c>
      <c r="F39" s="5">
        <f t="shared" si="4"/>
        <v>7.2268310613952904</v>
      </c>
      <c r="G39" s="5"/>
      <c r="H39" s="5">
        <f t="shared" si="3"/>
        <v>7.5277842744442198</v>
      </c>
      <c r="I39" s="5">
        <v>12.7</v>
      </c>
    </row>
    <row r="40" spans="1:9" x14ac:dyDescent="0.2">
      <c r="A40">
        <v>1934</v>
      </c>
      <c r="B40" s="2">
        <v>7.8653034999999996</v>
      </c>
      <c r="D40" s="3">
        <f t="shared" si="2"/>
        <v>7.8653034999999996</v>
      </c>
      <c r="F40" s="5">
        <f t="shared" si="4"/>
        <v>7.4902495937840552</v>
      </c>
      <c r="G40" s="5"/>
      <c r="H40" s="5">
        <f t="shared" si="3"/>
        <v>7.7974194841973592</v>
      </c>
      <c r="I40" s="5">
        <v>12.7</v>
      </c>
    </row>
    <row r="41" spans="1:9" x14ac:dyDescent="0.2">
      <c r="A41">
        <v>1935</v>
      </c>
      <c r="B41" s="2">
        <v>6.2657845000000005</v>
      </c>
      <c r="D41" s="3">
        <f t="shared" si="2"/>
        <v>6.2657845000000005</v>
      </c>
      <c r="F41" s="5">
        <f t="shared" si="4"/>
        <v>5.967003028664239</v>
      </c>
      <c r="G41" s="5"/>
      <c r="H41" s="5">
        <f t="shared" si="3"/>
        <v>6.2382243001407156</v>
      </c>
      <c r="I41" s="5">
        <v>12.7</v>
      </c>
    </row>
    <row r="42" spans="1:9" x14ac:dyDescent="0.2">
      <c r="A42">
        <v>1936</v>
      </c>
      <c r="B42" s="2">
        <v>6.7468434999999998</v>
      </c>
      <c r="D42" s="3">
        <f t="shared" si="2"/>
        <v>6.7468434999999998</v>
      </c>
      <c r="F42" s="5">
        <f t="shared" si="4"/>
        <v>6.4251229193125985</v>
      </c>
      <c r="G42" s="5"/>
      <c r="H42" s="5">
        <f t="shared" si="3"/>
        <v>6.7071558202083761</v>
      </c>
      <c r="I42" s="5">
        <v>12.7</v>
      </c>
    </row>
    <row r="43" spans="1:9" x14ac:dyDescent="0.2">
      <c r="A43">
        <v>1937</v>
      </c>
      <c r="B43" s="2">
        <v>7.1437160000000004</v>
      </c>
      <c r="D43" s="3">
        <f t="shared" si="2"/>
        <v>7.1437160000000004</v>
      </c>
      <c r="F43" s="5">
        <f t="shared" si="4"/>
        <v>6.8030707101269092</v>
      </c>
      <c r="G43" s="5"/>
      <c r="H43" s="5">
        <f t="shared" si="3"/>
        <v>7.0940231788859043</v>
      </c>
      <c r="I43" s="5">
        <v>12.7</v>
      </c>
    </row>
    <row r="44" spans="1:9" x14ac:dyDescent="0.2">
      <c r="A44">
        <v>1938</v>
      </c>
      <c r="B44" s="2">
        <v>7.2639810000000002</v>
      </c>
      <c r="D44" s="3">
        <f t="shared" si="2"/>
        <v>7.2639810000000002</v>
      </c>
      <c r="F44" s="5">
        <f t="shared" si="4"/>
        <v>6.9176009208678471</v>
      </c>
      <c r="G44" s="5"/>
      <c r="H44" s="5">
        <f t="shared" si="3"/>
        <v>7.2112563026003285</v>
      </c>
      <c r="I44" s="5">
        <v>12.7</v>
      </c>
    </row>
    <row r="45" spans="1:9" x14ac:dyDescent="0.2">
      <c r="A45">
        <v>1939</v>
      </c>
      <c r="B45" s="2">
        <v>7.047504</v>
      </c>
      <c r="D45" s="3">
        <f t="shared" si="2"/>
        <v>7.047504</v>
      </c>
      <c r="F45" s="5">
        <f t="shared" si="4"/>
        <v>6.7114465415341584</v>
      </c>
      <c r="G45" s="5"/>
      <c r="H45" s="5">
        <f t="shared" si="3"/>
        <v>7.0002366799143649</v>
      </c>
      <c r="I45" s="5">
        <v>12.7</v>
      </c>
    </row>
    <row r="46" spans="1:9" x14ac:dyDescent="0.2">
      <c r="A46">
        <v>1940</v>
      </c>
      <c r="B46" s="2">
        <v>7.1557425000000006</v>
      </c>
      <c r="D46" s="3">
        <f t="shared" si="2"/>
        <v>7.1557425000000006</v>
      </c>
      <c r="F46" s="5">
        <f t="shared" si="4"/>
        <v>6.8145237312010032</v>
      </c>
      <c r="G46" s="5"/>
      <c r="H46" s="5">
        <f t="shared" si="3"/>
        <v>7.1057464912573476</v>
      </c>
      <c r="I46" s="5">
        <v>12.7</v>
      </c>
    </row>
    <row r="47" spans="1:9" x14ac:dyDescent="0.2">
      <c r="A47">
        <v>1941</v>
      </c>
      <c r="B47" s="2">
        <v>7.7209859999999999</v>
      </c>
      <c r="D47" s="3">
        <f t="shared" si="2"/>
        <v>7.7209859999999999</v>
      </c>
      <c r="F47" s="5">
        <f t="shared" si="4"/>
        <v>7.3528138170526267</v>
      </c>
      <c r="G47" s="5"/>
      <c r="H47" s="5">
        <f t="shared" si="3"/>
        <v>7.6567402231350687</v>
      </c>
      <c r="I47" s="5">
        <v>12.7</v>
      </c>
    </row>
    <row r="48" spans="1:9" x14ac:dyDescent="0.2">
      <c r="A48">
        <v>1942</v>
      </c>
      <c r="B48" s="2">
        <v>8.0336739999999995</v>
      </c>
      <c r="D48" s="3">
        <f t="shared" si="2"/>
        <v>8.0336739999999995</v>
      </c>
      <c r="F48" s="5">
        <f t="shared" si="4"/>
        <v>7.6505914126636725</v>
      </c>
      <c r="G48" s="5"/>
      <c r="H48" s="5">
        <f t="shared" si="3"/>
        <v>7.9615453700025354</v>
      </c>
      <c r="I48" s="5">
        <v>12.7</v>
      </c>
    </row>
    <row r="49" spans="1:9" x14ac:dyDescent="0.2">
      <c r="A49">
        <v>1943</v>
      </c>
      <c r="B49" s="2">
        <v>8.4545999999999992</v>
      </c>
      <c r="D49" s="3">
        <f t="shared" si="2"/>
        <v>8.4545999999999992</v>
      </c>
      <c r="F49" s="5">
        <f t="shared" si="4"/>
        <v>8.0514457217838675</v>
      </c>
      <c r="G49" s="5"/>
      <c r="H49" s="5">
        <f t="shared" si="3"/>
        <v>8.371859840817967</v>
      </c>
      <c r="I49" s="5">
        <v>12.7</v>
      </c>
    </row>
    <row r="50" spans="1:9" x14ac:dyDescent="0.2">
      <c r="A50">
        <v>1944</v>
      </c>
      <c r="B50" s="2">
        <v>8.9957899999999995</v>
      </c>
      <c r="D50" s="3">
        <f t="shared" si="2"/>
        <v>8.9957899999999995</v>
      </c>
      <c r="F50" s="5">
        <f t="shared" si="4"/>
        <v>8.5668292893296059</v>
      </c>
      <c r="G50" s="5"/>
      <c r="H50" s="5">
        <f t="shared" si="3"/>
        <v>8.8994064605577847</v>
      </c>
      <c r="I50" s="5">
        <v>12.7</v>
      </c>
    </row>
    <row r="51" spans="1:9" x14ac:dyDescent="0.2">
      <c r="A51">
        <v>1945</v>
      </c>
      <c r="B51" s="2">
        <v>9.2603729999999995</v>
      </c>
      <c r="D51" s="3">
        <f t="shared" si="2"/>
        <v>9.2603729999999995</v>
      </c>
      <c r="F51" s="5">
        <f t="shared" si="4"/>
        <v>8.8187957529596712</v>
      </c>
      <c r="G51" s="5"/>
      <c r="H51" s="5">
        <f t="shared" si="3"/>
        <v>9.1573193327295197</v>
      </c>
      <c r="I51" s="5">
        <v>12.7</v>
      </c>
    </row>
    <row r="52" spans="1:9" x14ac:dyDescent="0.2">
      <c r="A52">
        <v>1946</v>
      </c>
      <c r="B52" s="2">
        <v>9.500902</v>
      </c>
      <c r="D52" s="3">
        <f t="shared" si="2"/>
        <v>9.500902</v>
      </c>
      <c r="F52" s="5">
        <f t="shared" si="4"/>
        <v>9.0478552221261541</v>
      </c>
      <c r="G52" s="5"/>
      <c r="H52" s="5">
        <f t="shared" si="3"/>
        <v>9.3917846053683309</v>
      </c>
      <c r="I52" s="5">
        <v>12.7</v>
      </c>
    </row>
    <row r="53" spans="1:9" x14ac:dyDescent="0.2">
      <c r="A53">
        <v>1947</v>
      </c>
      <c r="B53" s="2">
        <v>10.066145000000001</v>
      </c>
      <c r="D53" s="3">
        <f t="shared" si="2"/>
        <v>10.066145000000001</v>
      </c>
      <c r="F53" s="5">
        <f t="shared" si="4"/>
        <v>9.5861448318200821</v>
      </c>
      <c r="G53" s="5"/>
      <c r="H53" s="5">
        <f t="shared" si="3"/>
        <v>9.9427778498510371</v>
      </c>
      <c r="I53" s="5">
        <v>12.7</v>
      </c>
    </row>
    <row r="54" spans="1:9" x14ac:dyDescent="0.2">
      <c r="A54">
        <v>1948</v>
      </c>
      <c r="B54" s="2">
        <v>10.054119999999999</v>
      </c>
      <c r="D54" s="3">
        <f t="shared" si="2"/>
        <v>10.054119999999999</v>
      </c>
      <c r="F54" s="5">
        <f t="shared" si="4"/>
        <v>9.5746932392190764</v>
      </c>
      <c r="G54" s="5"/>
      <c r="H54" s="5">
        <f t="shared" si="3"/>
        <v>9.9310559996646468</v>
      </c>
      <c r="I54" s="5">
        <v>12.7</v>
      </c>
    </row>
    <row r="55" spans="1:9" x14ac:dyDescent="0.2">
      <c r="A55">
        <v>1949</v>
      </c>
      <c r="B55" s="2">
        <v>9.8376424999999994</v>
      </c>
      <c r="D55" s="3">
        <f t="shared" si="2"/>
        <v>9.8376424999999994</v>
      </c>
      <c r="F55" s="5">
        <f t="shared" si="4"/>
        <v>9.3685383837276923</v>
      </c>
      <c r="G55" s="5"/>
      <c r="H55" s="5">
        <f t="shared" si="3"/>
        <v>9.7200358895836665</v>
      </c>
      <c r="I55" s="5">
        <v>12.7</v>
      </c>
    </row>
    <row r="56" spans="1:9" x14ac:dyDescent="0.2">
      <c r="A56">
        <v>1950</v>
      </c>
      <c r="B56" s="2">
        <v>10.054119999999999</v>
      </c>
      <c r="D56" s="3">
        <f t="shared" si="2"/>
        <v>10.054119999999999</v>
      </c>
      <c r="F56" s="5">
        <f t="shared" si="4"/>
        <v>9.5746932392190764</v>
      </c>
      <c r="G56" s="5"/>
      <c r="H56" s="5">
        <f t="shared" si="3"/>
        <v>9.9310559996646468</v>
      </c>
      <c r="I56" s="5">
        <v>12.7</v>
      </c>
    </row>
    <row r="57" spans="1:9" x14ac:dyDescent="0.2">
      <c r="A57">
        <v>1951</v>
      </c>
      <c r="B57" s="2">
        <v>10.24654</v>
      </c>
      <c r="D57" s="3">
        <f t="shared" si="2"/>
        <v>10.24654</v>
      </c>
      <c r="F57" s="5">
        <f t="shared" si="4"/>
        <v>9.757937767143007</v>
      </c>
      <c r="G57" s="5"/>
      <c r="H57" s="5">
        <f t="shared" si="3"/>
        <v>10.118625098447582</v>
      </c>
      <c r="I57" s="5">
        <v>12.7</v>
      </c>
    </row>
    <row r="58" spans="1:9" x14ac:dyDescent="0.2">
      <c r="A58">
        <v>1952</v>
      </c>
      <c r="B58" s="2">
        <v>10.727600000000001</v>
      </c>
      <c r="D58" s="3">
        <f t="shared" si="2"/>
        <v>10.727600000000001</v>
      </c>
      <c r="F58" s="5">
        <f t="shared" si="4"/>
        <v>10.216058610106762</v>
      </c>
      <c r="G58" s="5"/>
      <c r="H58" s="5">
        <f t="shared" si="3"/>
        <v>10.587557593305283</v>
      </c>
      <c r="I58" s="5">
        <v>12.7</v>
      </c>
    </row>
    <row r="59" spans="1:9" x14ac:dyDescent="0.2">
      <c r="A59">
        <v>1953</v>
      </c>
      <c r="B59" s="2">
        <v>10.944075</v>
      </c>
      <c r="D59" s="3">
        <f t="shared" si="2"/>
        <v>10.944075</v>
      </c>
      <c r="F59" s="5">
        <f t="shared" si="4"/>
        <v>10.422211084809662</v>
      </c>
      <c r="G59" s="5"/>
      <c r="H59" s="5">
        <f t="shared" si="3"/>
        <v>10.79857526641117</v>
      </c>
      <c r="I59" s="5">
        <v>12.7</v>
      </c>
    </row>
    <row r="60" spans="1:9" x14ac:dyDescent="0.2">
      <c r="A60">
        <v>1954</v>
      </c>
      <c r="B60" s="2">
        <v>11.437165</v>
      </c>
      <c r="D60" s="3">
        <f t="shared" si="2"/>
        <v>11.437165</v>
      </c>
      <c r="F60" s="5">
        <f t="shared" si="4"/>
        <v>10.891788281951387</v>
      </c>
      <c r="G60" s="5"/>
      <c r="H60" s="5">
        <f t="shared" si="3"/>
        <v>11.279234485405439</v>
      </c>
      <c r="I60" s="5">
        <v>12.7</v>
      </c>
    </row>
    <row r="61" spans="1:9" x14ac:dyDescent="0.2">
      <c r="A61">
        <v>1955</v>
      </c>
      <c r="B61" s="2">
        <v>11.64161</v>
      </c>
      <c r="D61" s="3">
        <f t="shared" si="2"/>
        <v>11.64161</v>
      </c>
      <c r="F61" s="5">
        <f t="shared" si="4"/>
        <v>11.086484402476319</v>
      </c>
      <c r="G61" s="5"/>
      <c r="H61" s="5">
        <f t="shared" si="3"/>
        <v>11.478525434374761</v>
      </c>
      <c r="I61" s="5">
        <v>12.7</v>
      </c>
    </row>
    <row r="62" spans="1:9" x14ac:dyDescent="0.2">
      <c r="A62">
        <v>1956</v>
      </c>
      <c r="B62" s="2">
        <v>11.76188</v>
      </c>
      <c r="D62" s="3">
        <f t="shared" si="2"/>
        <v>11.76188</v>
      </c>
      <c r="F62" s="5">
        <f t="shared" si="4"/>
        <v>11.201019374794223</v>
      </c>
      <c r="G62" s="5"/>
      <c r="H62" s="5">
        <f t="shared" si="3"/>
        <v>11.595763432039368</v>
      </c>
      <c r="I62" s="5">
        <v>12.7</v>
      </c>
    </row>
    <row r="63" spans="1:9" x14ac:dyDescent="0.2">
      <c r="A63">
        <v>1957</v>
      </c>
      <c r="B63" s="2">
        <v>12.279015000000001</v>
      </c>
      <c r="D63" s="3">
        <f t="shared" si="2"/>
        <v>12.279015000000001</v>
      </c>
      <c r="F63" s="5">
        <f t="shared" si="4"/>
        <v>11.693494995560989</v>
      </c>
      <c r="G63" s="5"/>
      <c r="H63" s="5">
        <f t="shared" si="3"/>
        <v>12.09986147745623</v>
      </c>
      <c r="I63" s="5">
        <v>12.7</v>
      </c>
    </row>
    <row r="64" spans="1:9" x14ac:dyDescent="0.2">
      <c r="A64">
        <v>1958</v>
      </c>
      <c r="B64" s="2">
        <v>12.952494999999999</v>
      </c>
      <c r="D64" s="3">
        <f t="shared" si="2"/>
        <v>12.952494999999999</v>
      </c>
      <c r="F64" s="5">
        <f t="shared" si="4"/>
        <v>12.33486036644867</v>
      </c>
      <c r="G64" s="5"/>
      <c r="H64" s="5">
        <f t="shared" si="3"/>
        <v>12.756363071096859</v>
      </c>
      <c r="I64" s="5">
        <v>12.7</v>
      </c>
    </row>
    <row r="65" spans="1:9" x14ac:dyDescent="0.2">
      <c r="A65">
        <v>1959</v>
      </c>
      <c r="B65" s="2">
        <v>13.686109999999999</v>
      </c>
      <c r="D65" s="3">
        <f t="shared" si="2"/>
        <v>13.686109999999999</v>
      </c>
      <c r="F65" s="5">
        <f t="shared" si="4"/>
        <v>13.033493223495304</v>
      </c>
      <c r="G65" s="5"/>
      <c r="H65" s="5">
        <f t="shared" si="3"/>
        <v>13.471483663569794</v>
      </c>
      <c r="I65" s="5">
        <v>12.7</v>
      </c>
    </row>
    <row r="66" spans="1:9" x14ac:dyDescent="0.2">
      <c r="A66">
        <v>1960</v>
      </c>
      <c r="B66" s="2">
        <v>13.998799999999999</v>
      </c>
      <c r="D66" s="3">
        <f t="shared" si="2"/>
        <v>13.998799999999999</v>
      </c>
      <c r="F66" s="5">
        <f t="shared" si="4"/>
        <v>13.331272723737136</v>
      </c>
      <c r="G66" s="5"/>
      <c r="H66" s="5">
        <f t="shared" si="3"/>
        <v>13.776290760017334</v>
      </c>
      <c r="I66" s="5">
        <v>12.7</v>
      </c>
    </row>
    <row r="67" spans="1:9" x14ac:dyDescent="0.2">
      <c r="A67">
        <v>1961</v>
      </c>
      <c r="B67" s="2">
        <v>14.16717</v>
      </c>
      <c r="D67" s="3">
        <f t="shared" si="2"/>
        <v>14.16717</v>
      </c>
      <c r="F67" s="5">
        <f t="shared" si="4"/>
        <v>13.491614066459059</v>
      </c>
      <c r="G67" s="5"/>
      <c r="H67" s="5">
        <f t="shared" si="3"/>
        <v>13.940416158427494</v>
      </c>
      <c r="I67" s="5">
        <v>12.7</v>
      </c>
    </row>
    <row r="68" spans="1:9" x14ac:dyDescent="0.2">
      <c r="A68">
        <v>1962</v>
      </c>
      <c r="B68" s="2">
        <v>14.648225</v>
      </c>
      <c r="D68" s="3">
        <f t="shared" si="2"/>
        <v>14.648225</v>
      </c>
      <c r="F68" s="5">
        <f t="shared" si="4"/>
        <v>13.949730147845846</v>
      </c>
      <c r="G68" s="5"/>
      <c r="H68" s="5">
        <f t="shared" si="3"/>
        <v>14.409343779335009</v>
      </c>
      <c r="I68" s="5">
        <v>12.7</v>
      </c>
    </row>
    <row r="69" spans="1:9" x14ac:dyDescent="0.2">
      <c r="A69">
        <v>1963</v>
      </c>
      <c r="B69" s="2">
        <v>15.429945</v>
      </c>
      <c r="D69" s="3">
        <f t="shared" si="2"/>
        <v>15.429945</v>
      </c>
      <c r="F69" s="5">
        <f t="shared" si="4"/>
        <v>14.694174136873462</v>
      </c>
      <c r="G69" s="5"/>
      <c r="H69" s="5">
        <f t="shared" si="3"/>
        <v>15.171356646503677</v>
      </c>
      <c r="I69" s="5">
        <v>12.7</v>
      </c>
    </row>
    <row r="70" spans="1:9" x14ac:dyDescent="0.2">
      <c r="A70">
        <v>1964</v>
      </c>
      <c r="B70" s="2">
        <v>16.235720000000001</v>
      </c>
      <c r="D70" s="3">
        <f t="shared" si="2"/>
        <v>16.235720000000001</v>
      </c>
      <c r="F70" s="5">
        <f t="shared" ref="F70:F104" si="5">(B70/$E$134)</f>
        <v>15.461526072680053</v>
      </c>
      <c r="G70" s="5"/>
      <c r="H70" s="5">
        <f t="shared" si="3"/>
        <v>15.956818087995304</v>
      </c>
      <c r="I70" s="5">
        <v>12.7</v>
      </c>
    </row>
    <row r="71" spans="1:9" x14ac:dyDescent="0.2">
      <c r="A71">
        <v>1965</v>
      </c>
      <c r="B71" s="2">
        <v>17.029465000000002</v>
      </c>
      <c r="D71" s="3">
        <f t="shared" ref="D71:D129" si="6">AVERAGE(B71:C71)</f>
        <v>17.029465000000002</v>
      </c>
      <c r="F71" s="5">
        <f t="shared" si="5"/>
        <v>16.217421654308676</v>
      </c>
      <c r="G71" s="5"/>
      <c r="H71" s="5">
        <f t="shared" si="3"/>
        <v>16.730552805350364</v>
      </c>
      <c r="I71" s="5">
        <v>12.7</v>
      </c>
    </row>
    <row r="72" spans="1:9" x14ac:dyDescent="0.2">
      <c r="A72">
        <v>1966</v>
      </c>
      <c r="B72" s="2">
        <v>18.027660000000001</v>
      </c>
      <c r="D72" s="3">
        <f t="shared" si="6"/>
        <v>18.027660000000001</v>
      </c>
      <c r="F72" s="5">
        <f t="shared" si="5"/>
        <v>17.168018118039193</v>
      </c>
      <c r="G72" s="5"/>
      <c r="H72" s="5">
        <f t="shared" si="3"/>
        <v>17.703583345624921</v>
      </c>
      <c r="I72" s="5">
        <v>12.7</v>
      </c>
    </row>
    <row r="73" spans="1:9" x14ac:dyDescent="0.2">
      <c r="A73">
        <v>1967</v>
      </c>
      <c r="B73" s="2">
        <v>18.376429999999999</v>
      </c>
      <c r="D73" s="3">
        <f t="shared" si="6"/>
        <v>18.376429999999999</v>
      </c>
      <c r="F73" s="5">
        <f t="shared" si="5"/>
        <v>17.500157157661</v>
      </c>
      <c r="G73" s="5"/>
      <c r="H73" s="5">
        <f t="shared" si="3"/>
        <v>18.043560866581803</v>
      </c>
      <c r="I73" s="5">
        <v>12.7</v>
      </c>
    </row>
    <row r="74" spans="1:9" x14ac:dyDescent="0.2">
      <c r="A74">
        <v>1968</v>
      </c>
      <c r="B74" s="2">
        <v>19.098009999999999</v>
      </c>
      <c r="D74" s="3">
        <f t="shared" si="6"/>
        <v>19.098009999999999</v>
      </c>
      <c r="F74" s="5">
        <f t="shared" si="5"/>
        <v>18.1873288989527</v>
      </c>
      <c r="G74" s="5"/>
      <c r="H74" s="5">
        <f t="shared" si="3"/>
        <v>18.746949860967987</v>
      </c>
      <c r="I74" s="5">
        <v>12.7</v>
      </c>
    </row>
    <row r="75" spans="1:9" x14ac:dyDescent="0.2">
      <c r="A75">
        <v>1969</v>
      </c>
      <c r="B75" s="2">
        <v>19.579070000000002</v>
      </c>
      <c r="D75" s="3">
        <f t="shared" si="6"/>
        <v>19.579070000000002</v>
      </c>
      <c r="F75" s="5">
        <f t="shared" si="5"/>
        <v>18.645449741916458</v>
      </c>
      <c r="G75" s="5"/>
      <c r="H75" s="5">
        <f t="shared" si="3"/>
        <v>19.215882355825688</v>
      </c>
      <c r="I75" s="5">
        <v>12.7</v>
      </c>
    </row>
    <row r="76" spans="1:9" x14ac:dyDescent="0.2">
      <c r="A76">
        <v>1970</v>
      </c>
      <c r="B76" s="2">
        <v>21.02225</v>
      </c>
      <c r="C76">
        <v>24.386947169999999</v>
      </c>
      <c r="D76" s="3">
        <f t="shared" si="6"/>
        <v>22.704598584999999</v>
      </c>
      <c r="E76">
        <f>(B76/C76)</f>
        <v>0.86202876700618203</v>
      </c>
      <c r="F76" s="5">
        <f t="shared" si="5"/>
        <v>20.019812270807716</v>
      </c>
      <c r="G76" s="5"/>
      <c r="H76" s="5">
        <f t="shared" ref="H76:H129" si="7">F76*1.0236+0.1304</f>
        <v>20.622679840398781</v>
      </c>
      <c r="I76" s="5">
        <v>12.7</v>
      </c>
    </row>
    <row r="77" spans="1:9" x14ac:dyDescent="0.2">
      <c r="A77">
        <v>1971</v>
      </c>
      <c r="B77" s="2">
        <v>21.936260000000001</v>
      </c>
      <c r="D77" s="3">
        <f t="shared" si="6"/>
        <v>21.936260000000001</v>
      </c>
      <c r="F77" s="5">
        <f t="shared" si="5"/>
        <v>20.890238063177275</v>
      </c>
      <c r="G77" s="5"/>
      <c r="H77" s="5">
        <f t="shared" si="7"/>
        <v>21.51364768146826</v>
      </c>
      <c r="I77" s="5">
        <v>12.7</v>
      </c>
    </row>
    <row r="78" spans="1:9" x14ac:dyDescent="0.2">
      <c r="A78">
        <v>1972</v>
      </c>
      <c r="B78" s="2">
        <v>23.066744999999997</v>
      </c>
      <c r="D78" s="3">
        <f t="shared" si="6"/>
        <v>23.066744999999997</v>
      </c>
      <c r="F78" s="5">
        <f t="shared" si="5"/>
        <v>21.966816330249735</v>
      </c>
      <c r="G78" s="5"/>
      <c r="H78" s="5">
        <f t="shared" si="7"/>
        <v>22.615633195643632</v>
      </c>
      <c r="I78" s="5">
        <v>12.7</v>
      </c>
    </row>
    <row r="79" spans="1:9" x14ac:dyDescent="0.2">
      <c r="A79">
        <v>1973</v>
      </c>
      <c r="B79" s="2">
        <v>24.1371</v>
      </c>
      <c r="D79" s="3">
        <f t="shared" si="6"/>
        <v>24.1371</v>
      </c>
      <c r="F79" s="5">
        <f t="shared" si="5"/>
        <v>22.986131872740209</v>
      </c>
      <c r="G79" s="5"/>
      <c r="H79" s="5">
        <f t="shared" si="7"/>
        <v>23.659004584936881</v>
      </c>
      <c r="I79" s="5">
        <v>12.7</v>
      </c>
    </row>
    <row r="80" spans="1:9" x14ac:dyDescent="0.2">
      <c r="A80">
        <v>1974</v>
      </c>
      <c r="B80" s="2">
        <v>24.064945000000002</v>
      </c>
      <c r="D80" s="3">
        <f t="shared" si="6"/>
        <v>24.064945000000002</v>
      </c>
      <c r="F80" s="5">
        <f t="shared" si="5"/>
        <v>22.917417555557222</v>
      </c>
      <c r="G80" s="5"/>
      <c r="H80" s="5">
        <f t="shared" si="7"/>
        <v>23.588668609868375</v>
      </c>
      <c r="I80" s="5">
        <v>12.7</v>
      </c>
    </row>
    <row r="81" spans="1:9" x14ac:dyDescent="0.2">
      <c r="A81">
        <v>1975</v>
      </c>
      <c r="B81" s="2">
        <v>23.19904</v>
      </c>
      <c r="C81">
        <v>23.92972593</v>
      </c>
      <c r="D81" s="3">
        <f>AVERAGE(B81:C81)</f>
        <v>23.564382965</v>
      </c>
      <c r="E81">
        <f>(B81/C81)</f>
        <v>0.96946534481266411</v>
      </c>
      <c r="F81" s="5">
        <f t="shared" si="5"/>
        <v>22.092802895168642</v>
      </c>
      <c r="G81" s="5"/>
      <c r="H81" s="5">
        <f t="shared" si="7"/>
        <v>22.744593043494625</v>
      </c>
      <c r="I81" s="5">
        <v>12.7</v>
      </c>
    </row>
    <row r="82" spans="1:9" x14ac:dyDescent="0.2">
      <c r="A82">
        <v>1976</v>
      </c>
      <c r="B82" s="2">
        <v>23.992784999999998</v>
      </c>
      <c r="D82" s="3">
        <f>AVERAGE(B82:C82)</f>
        <v>23.992784999999998</v>
      </c>
      <c r="F82" s="5">
        <f t="shared" si="5"/>
        <v>22.84869847679726</v>
      </c>
      <c r="G82" s="5"/>
      <c r="H82" s="5">
        <f t="shared" si="7"/>
        <v>23.518327760849679</v>
      </c>
      <c r="I82" s="5">
        <v>12.7</v>
      </c>
    </row>
    <row r="83" spans="1:9" x14ac:dyDescent="0.2">
      <c r="A83">
        <v>1977</v>
      </c>
      <c r="B83" s="2">
        <v>25.135294999999999</v>
      </c>
      <c r="D83" s="3">
        <f>AVERAGE(B83:C83)</f>
        <v>25.135294999999999</v>
      </c>
      <c r="F83" s="5">
        <f t="shared" si="5"/>
        <v>23.936728336470729</v>
      </c>
      <c r="G83" s="5"/>
      <c r="H83" s="5">
        <f t="shared" si="7"/>
        <v>24.632035125211441</v>
      </c>
      <c r="I83" s="5">
        <v>12.7</v>
      </c>
    </row>
    <row r="84" spans="1:9" x14ac:dyDescent="0.2">
      <c r="A84">
        <v>1978</v>
      </c>
      <c r="B84" s="2">
        <v>25.592300000000002</v>
      </c>
      <c r="D84" s="3">
        <f t="shared" si="6"/>
        <v>25.592300000000002</v>
      </c>
      <c r="F84" s="5">
        <f t="shared" si="5"/>
        <v>24.371941232655512</v>
      </c>
      <c r="G84" s="5"/>
      <c r="H84" s="5">
        <f t="shared" si="7"/>
        <v>25.077519045746186</v>
      </c>
      <c r="I84" s="5">
        <v>12.7</v>
      </c>
    </row>
    <row r="85" spans="1:9" x14ac:dyDescent="0.2">
      <c r="A85">
        <v>1979</v>
      </c>
      <c r="B85" s="2">
        <v>25.652434999999997</v>
      </c>
      <c r="D85" s="3">
        <f t="shared" si="6"/>
        <v>25.652434999999997</v>
      </c>
      <c r="F85" s="5">
        <f t="shared" si="5"/>
        <v>24.429208718814458</v>
      </c>
      <c r="G85" s="7">
        <v>28.210999999999999</v>
      </c>
      <c r="H85" s="5">
        <f t="shared" si="7"/>
        <v>25.136138044578484</v>
      </c>
      <c r="I85" s="5">
        <v>12.7</v>
      </c>
    </row>
    <row r="86" spans="1:9" x14ac:dyDescent="0.2">
      <c r="A86">
        <v>1980</v>
      </c>
      <c r="B86" s="2">
        <v>25.063140000000001</v>
      </c>
      <c r="C86">
        <v>24.5665698</v>
      </c>
      <c r="D86" s="3">
        <f>AVERAGE(B86:C86)</f>
        <v>24.8148549</v>
      </c>
      <c r="E86">
        <f>(B86/C86)</f>
        <v>1.0202132493076017</v>
      </c>
      <c r="F86" s="5">
        <f t="shared" si="5"/>
        <v>23.868014019287738</v>
      </c>
      <c r="G86" s="7">
        <v>32.841000000000001</v>
      </c>
      <c r="H86" s="5">
        <f t="shared" si="7"/>
        <v>24.561699150142932</v>
      </c>
      <c r="I86" s="5">
        <v>12.7</v>
      </c>
    </row>
    <row r="87" spans="1:9" x14ac:dyDescent="0.2">
      <c r="A87">
        <v>1981</v>
      </c>
      <c r="B87" s="2">
        <v>24.714370000000002</v>
      </c>
      <c r="D87" s="3">
        <f>AVERAGE(B87:C87)</f>
        <v>24.714370000000002</v>
      </c>
      <c r="F87" s="5">
        <f t="shared" si="5"/>
        <v>23.53587497966593</v>
      </c>
      <c r="G87" s="7">
        <v>30.437000000000001</v>
      </c>
      <c r="H87" s="5">
        <f t="shared" si="7"/>
        <v>24.22172162918605</v>
      </c>
      <c r="I87" s="5">
        <v>12.7</v>
      </c>
    </row>
    <row r="88" spans="1:9" x14ac:dyDescent="0.2">
      <c r="A88">
        <v>1982</v>
      </c>
      <c r="B88" s="2">
        <v>24.37763</v>
      </c>
      <c r="D88" s="3">
        <f t="shared" si="6"/>
        <v>24.37763</v>
      </c>
      <c r="F88" s="5">
        <f t="shared" si="5"/>
        <v>23.215192294222089</v>
      </c>
      <c r="G88" s="7">
        <v>20.904</v>
      </c>
      <c r="H88" s="5">
        <f t="shared" si="7"/>
        <v>23.893470832365733</v>
      </c>
      <c r="I88" s="5">
        <v>12.7</v>
      </c>
    </row>
    <row r="89" spans="1:9" x14ac:dyDescent="0.2">
      <c r="A89">
        <v>1983</v>
      </c>
      <c r="B89" s="2">
        <v>23.800359999999998</v>
      </c>
      <c r="D89" s="3">
        <f t="shared" si="6"/>
        <v>23.800359999999998</v>
      </c>
      <c r="F89" s="5">
        <f t="shared" si="5"/>
        <v>22.665449187296367</v>
      </c>
      <c r="G89" s="7">
        <v>22.469000000000001</v>
      </c>
      <c r="H89" s="5">
        <f t="shared" si="7"/>
        <v>23.330753788116564</v>
      </c>
      <c r="I89" s="5">
        <v>12.7</v>
      </c>
    </row>
    <row r="90" spans="1:9" x14ac:dyDescent="0.2">
      <c r="A90">
        <v>1984</v>
      </c>
      <c r="B90" s="2">
        <v>24.738424999999999</v>
      </c>
      <c r="D90" s="3">
        <f t="shared" si="6"/>
        <v>24.738424999999999</v>
      </c>
      <c r="F90" s="5">
        <f t="shared" si="5"/>
        <v>23.558782926444902</v>
      </c>
      <c r="G90" s="7">
        <v>22.114000000000001</v>
      </c>
      <c r="H90" s="5">
        <f t="shared" si="7"/>
        <v>24.245170203509005</v>
      </c>
      <c r="I90" s="5">
        <v>12.7</v>
      </c>
    </row>
    <row r="91" spans="1:9" x14ac:dyDescent="0.2">
      <c r="A91">
        <v>1985</v>
      </c>
      <c r="B91" s="2">
        <v>24.437759999999997</v>
      </c>
      <c r="C91">
        <v>23.366364045000001</v>
      </c>
      <c r="D91" s="3">
        <f>AVERAGE(B91:C91)</f>
        <v>23.902062022499997</v>
      </c>
      <c r="E91">
        <f>(B91/C91)</f>
        <v>1.0458520612336883</v>
      </c>
      <c r="F91" s="5">
        <f t="shared" si="5"/>
        <v>23.27245501880407</v>
      </c>
      <c r="G91" s="7">
        <v>26.195</v>
      </c>
      <c r="H91" s="5">
        <f t="shared" si="7"/>
        <v>23.952084957247848</v>
      </c>
      <c r="I91" s="5">
        <v>12.7</v>
      </c>
    </row>
    <row r="92" spans="1:9" x14ac:dyDescent="0.2">
      <c r="A92">
        <v>1986</v>
      </c>
      <c r="B92" s="2">
        <v>23.271194999999999</v>
      </c>
      <c r="D92" s="3">
        <f t="shared" si="6"/>
        <v>23.271194999999999</v>
      </c>
      <c r="F92" s="5">
        <f t="shared" si="5"/>
        <v>22.161517212351633</v>
      </c>
      <c r="G92" s="7">
        <v>33.179000000000002</v>
      </c>
      <c r="H92" s="5">
        <f t="shared" si="7"/>
        <v>22.814929018563134</v>
      </c>
      <c r="I92" s="5">
        <v>12.7</v>
      </c>
    </row>
    <row r="93" spans="1:9" x14ac:dyDescent="0.2">
      <c r="A93">
        <v>1987</v>
      </c>
      <c r="B93" s="2">
        <v>22.946484999999999</v>
      </c>
      <c r="D93" s="3">
        <f t="shared" si="6"/>
        <v>22.946484999999999</v>
      </c>
      <c r="F93" s="5">
        <f t="shared" si="5"/>
        <v>21.852290881085761</v>
      </c>
      <c r="G93" s="7">
        <v>29.292000000000002</v>
      </c>
      <c r="H93" s="5">
        <f t="shared" si="7"/>
        <v>22.498404945879386</v>
      </c>
      <c r="I93" s="5">
        <v>12.7</v>
      </c>
    </row>
    <row r="94" spans="1:9" x14ac:dyDescent="0.2">
      <c r="A94">
        <v>1988</v>
      </c>
      <c r="B94" s="2">
        <v>23.283225000000002</v>
      </c>
      <c r="D94" s="3">
        <f t="shared" si="6"/>
        <v>23.283225000000002</v>
      </c>
      <c r="F94" s="5">
        <f t="shared" si="5"/>
        <v>22.172973566529606</v>
      </c>
      <c r="G94" s="7">
        <v>25.952999999999999</v>
      </c>
      <c r="H94" s="5">
        <f t="shared" si="7"/>
        <v>22.826655742699707</v>
      </c>
      <c r="I94" s="5">
        <v>12.7</v>
      </c>
    </row>
    <row r="95" spans="1:9" x14ac:dyDescent="0.2">
      <c r="A95">
        <v>1989</v>
      </c>
      <c r="B95" s="2">
        <v>24.353574999999999</v>
      </c>
      <c r="D95" s="3">
        <f>AVERAGE(B95:C95)</f>
        <v>24.353574999999999</v>
      </c>
      <c r="F95" s="5">
        <f t="shared" si="5"/>
        <v>23.192284347443113</v>
      </c>
      <c r="G95" s="7">
        <v>25.146999999999998</v>
      </c>
      <c r="H95" s="5">
        <f t="shared" si="7"/>
        <v>23.870022258042773</v>
      </c>
      <c r="I95" s="5">
        <v>12.7</v>
      </c>
    </row>
    <row r="96" spans="1:9" x14ac:dyDescent="0.2">
      <c r="A96">
        <v>1990</v>
      </c>
      <c r="B96" s="2">
        <v>23.9086</v>
      </c>
      <c r="C96">
        <v>23.157711495000001</v>
      </c>
      <c r="D96" s="3">
        <f t="shared" si="6"/>
        <v>23.5331557475</v>
      </c>
      <c r="E96">
        <f t="shared" ref="E96:E104" si="8">(B96/C96)</f>
        <v>1.0324249874674414</v>
      </c>
      <c r="F96" s="5">
        <f t="shared" si="5"/>
        <v>22.768527805436303</v>
      </c>
      <c r="G96" s="7">
        <v>22.969000000000001</v>
      </c>
      <c r="H96" s="5">
        <f t="shared" si="7"/>
        <v>23.436265061644605</v>
      </c>
      <c r="I96" s="5">
        <v>12.7</v>
      </c>
    </row>
    <row r="97" spans="1:9" x14ac:dyDescent="0.2">
      <c r="A97">
        <v>1991</v>
      </c>
      <c r="B97" s="2">
        <v>24.076969999999999</v>
      </c>
      <c r="C97">
        <v>22.842918300000001</v>
      </c>
      <c r="D97" s="3">
        <f t="shared" si="6"/>
        <v>23.459944149999998</v>
      </c>
      <c r="E97">
        <f t="shared" si="8"/>
        <v>1.0540233819424025</v>
      </c>
      <c r="F97" s="5">
        <f t="shared" si="5"/>
        <v>22.928869148158224</v>
      </c>
      <c r="G97" s="7">
        <v>26.195</v>
      </c>
      <c r="H97" s="5">
        <f t="shared" si="7"/>
        <v>23.600390460054761</v>
      </c>
      <c r="I97" s="5">
        <v>12.7</v>
      </c>
    </row>
    <row r="98" spans="1:9" x14ac:dyDescent="0.2">
      <c r="A98">
        <v>1992</v>
      </c>
      <c r="B98" s="2">
        <v>24.341550000000002</v>
      </c>
      <c r="C98">
        <v>22.916400285000002</v>
      </c>
      <c r="D98" s="3">
        <f t="shared" si="6"/>
        <v>23.628975142500003</v>
      </c>
      <c r="E98">
        <f t="shared" si="8"/>
        <v>1.0621890740812743</v>
      </c>
      <c r="F98" s="5">
        <f t="shared" si="5"/>
        <v>23.180832754842111</v>
      </c>
      <c r="G98" s="7">
        <v>28.582000000000001</v>
      </c>
      <c r="H98" s="5">
        <f t="shared" si="7"/>
        <v>23.858300407856387</v>
      </c>
      <c r="I98" s="5">
        <v>12.7</v>
      </c>
    </row>
    <row r="99" spans="1:9" x14ac:dyDescent="0.2">
      <c r="A99">
        <v>1993</v>
      </c>
      <c r="B99" s="2">
        <v>24.750450000000001</v>
      </c>
      <c r="C99">
        <v>23.002582860000004</v>
      </c>
      <c r="D99" s="3">
        <f t="shared" si="6"/>
        <v>23.876516430000002</v>
      </c>
      <c r="E99">
        <f t="shared" si="8"/>
        <v>1.0759856904173759</v>
      </c>
      <c r="F99" s="5">
        <f t="shared" si="5"/>
        <v>23.570234519045908</v>
      </c>
      <c r="G99" s="7">
        <v>26.582000000000001</v>
      </c>
      <c r="H99" s="5">
        <f t="shared" si="7"/>
        <v>24.256892053695395</v>
      </c>
      <c r="I99" s="5">
        <v>12.7</v>
      </c>
    </row>
    <row r="100" spans="1:9" x14ac:dyDescent="0.2">
      <c r="A100">
        <v>1994</v>
      </c>
      <c r="B100" s="2">
        <v>25.171374999999998</v>
      </c>
      <c r="C100">
        <v>22.997139750000002</v>
      </c>
      <c r="D100" s="3">
        <f t="shared" si="6"/>
        <v>24.084257375</v>
      </c>
      <c r="E100">
        <f t="shared" si="8"/>
        <v>1.0945437247255931</v>
      </c>
      <c r="F100" s="5">
        <f t="shared" si="5"/>
        <v>23.971087875850706</v>
      </c>
      <c r="G100" s="7">
        <v>23.324000000000002</v>
      </c>
      <c r="H100" s="5">
        <f t="shared" si="7"/>
        <v>24.667205549720787</v>
      </c>
      <c r="I100" s="5">
        <v>12.7</v>
      </c>
    </row>
    <row r="101" spans="1:9" x14ac:dyDescent="0.2">
      <c r="A101">
        <v>1995</v>
      </c>
      <c r="B101" s="2">
        <v>25.147325000000002</v>
      </c>
      <c r="C101">
        <v>22.638801675</v>
      </c>
      <c r="D101" s="3">
        <f t="shared" si="6"/>
        <v>23.893063337500003</v>
      </c>
      <c r="E101">
        <f t="shared" si="8"/>
        <v>1.1108063651518341</v>
      </c>
      <c r="F101" s="5">
        <f t="shared" si="5"/>
        <v>23.948184690648702</v>
      </c>
      <c r="G101" s="7">
        <v>26.905000000000001</v>
      </c>
      <c r="H101" s="5">
        <f t="shared" si="7"/>
        <v>24.643761849348014</v>
      </c>
      <c r="I101" s="5">
        <v>12.7</v>
      </c>
    </row>
    <row r="102" spans="1:9" x14ac:dyDescent="0.2">
      <c r="A102">
        <v>1996</v>
      </c>
      <c r="B102" s="2">
        <v>24.690314999999998</v>
      </c>
      <c r="C102">
        <v>22.486722315581257</v>
      </c>
      <c r="D102" s="3">
        <f t="shared" si="6"/>
        <v>23.58851865779063</v>
      </c>
      <c r="E102">
        <f t="shared" si="8"/>
        <v>1.0979952815485186</v>
      </c>
      <c r="F102" s="5">
        <f t="shared" si="5"/>
        <v>23.512967032886952</v>
      </c>
      <c r="G102" s="7">
        <v>21.678999999999998</v>
      </c>
      <c r="H102" s="5">
        <f t="shared" si="7"/>
        <v>24.198273054863087</v>
      </c>
      <c r="I102" s="5">
        <v>12.7</v>
      </c>
    </row>
    <row r="103" spans="1:9" x14ac:dyDescent="0.2">
      <c r="A103">
        <v>1997</v>
      </c>
      <c r="B103" s="2">
        <v>24.7745</v>
      </c>
      <c r="C103">
        <v>22.411966044099152</v>
      </c>
      <c r="D103" s="3">
        <f t="shared" si="6"/>
        <v>23.593233022049574</v>
      </c>
      <c r="E103">
        <f t="shared" si="8"/>
        <v>1.1054139539231935</v>
      </c>
      <c r="F103" s="5">
        <f t="shared" si="5"/>
        <v>23.593137704247916</v>
      </c>
      <c r="G103" s="7">
        <v>22.420999999999999</v>
      </c>
      <c r="H103" s="5">
        <f t="shared" si="7"/>
        <v>24.280335754068169</v>
      </c>
      <c r="I103" s="5">
        <v>12.7</v>
      </c>
    </row>
    <row r="104" spans="1:9" x14ac:dyDescent="0.2">
      <c r="A104">
        <v>1998</v>
      </c>
      <c r="B104" s="2">
        <v>24.738424999999999</v>
      </c>
      <c r="C104">
        <v>22.087922601168898</v>
      </c>
      <c r="D104" s="3">
        <f t="shared" si="6"/>
        <v>23.413173800584449</v>
      </c>
      <c r="E104">
        <f t="shared" si="8"/>
        <v>1.1199978126820689</v>
      </c>
      <c r="F104" s="5">
        <f t="shared" si="5"/>
        <v>23.558782926444902</v>
      </c>
      <c r="G104" s="7">
        <v>25.146999999999998</v>
      </c>
      <c r="H104" s="5">
        <f t="shared" si="7"/>
        <v>24.245170203509005</v>
      </c>
      <c r="I104" s="5">
        <v>12.7</v>
      </c>
    </row>
    <row r="105" spans="1:9" x14ac:dyDescent="0.2">
      <c r="A105">
        <v>1999</v>
      </c>
      <c r="C105">
        <v>20.724408350820152</v>
      </c>
      <c r="D105" s="3">
        <f t="shared" si="6"/>
        <v>20.724408350820152</v>
      </c>
      <c r="F105" s="5">
        <v>20.724408350820152</v>
      </c>
      <c r="G105" s="7">
        <v>21.178999999999998</v>
      </c>
      <c r="H105" s="5">
        <f t="shared" si="7"/>
        <v>21.34390438789951</v>
      </c>
      <c r="I105" s="5">
        <v>12.7</v>
      </c>
    </row>
    <row r="106" spans="1:9" x14ac:dyDescent="0.2">
      <c r="A106">
        <v>2000</v>
      </c>
      <c r="C106">
        <v>20.500959971808225</v>
      </c>
      <c r="D106" s="3">
        <f t="shared" si="6"/>
        <v>20.500959971808225</v>
      </c>
      <c r="F106" s="5">
        <v>20.500959971808225</v>
      </c>
      <c r="G106" s="7">
        <v>21.227</v>
      </c>
      <c r="H106" s="5">
        <f t="shared" si="7"/>
        <v>21.115182627142904</v>
      </c>
      <c r="I106" s="5">
        <v>12.7</v>
      </c>
    </row>
    <row r="107" spans="1:9" x14ac:dyDescent="0.2">
      <c r="A107">
        <v>2001</v>
      </c>
      <c r="C107">
        <v>19.548485688451358</v>
      </c>
      <c r="D107" s="3">
        <f t="shared" si="6"/>
        <v>19.548485688451358</v>
      </c>
      <c r="F107" s="5">
        <v>19.548485688451358</v>
      </c>
      <c r="G107" s="7">
        <v>21.565999999999999</v>
      </c>
      <c r="H107" s="5">
        <f t="shared" si="7"/>
        <v>20.140229950698814</v>
      </c>
      <c r="I107" s="5">
        <v>12.7</v>
      </c>
    </row>
    <row r="108" spans="1:9" x14ac:dyDescent="0.2">
      <c r="A108">
        <v>2002</v>
      </c>
      <c r="C108">
        <v>22.909935918452526</v>
      </c>
      <c r="D108" s="3">
        <f t="shared" si="6"/>
        <v>22.909935918452526</v>
      </c>
      <c r="F108" s="5">
        <v>22.909935918452526</v>
      </c>
      <c r="G108" s="7">
        <v>17.63</v>
      </c>
      <c r="H108" s="5">
        <f t="shared" si="7"/>
        <v>23.581010406128009</v>
      </c>
      <c r="I108" s="5">
        <v>12.7</v>
      </c>
    </row>
    <row r="109" spans="1:9" x14ac:dyDescent="0.2">
      <c r="A109">
        <v>2003</v>
      </c>
      <c r="C109">
        <v>22.326401242288465</v>
      </c>
      <c r="D109" s="3">
        <f t="shared" si="6"/>
        <v>22.326401242288465</v>
      </c>
      <c r="F109" s="5">
        <v>22.326401242288465</v>
      </c>
      <c r="G109" s="7">
        <v>17.372</v>
      </c>
      <c r="H109" s="5">
        <f t="shared" si="7"/>
        <v>22.983704311606477</v>
      </c>
      <c r="I109" s="5">
        <v>12.7</v>
      </c>
    </row>
    <row r="110" spans="1:9" x14ac:dyDescent="0.2">
      <c r="A110">
        <v>2004</v>
      </c>
      <c r="C110">
        <v>20.735779170000804</v>
      </c>
      <c r="D110" s="3">
        <f t="shared" si="6"/>
        <v>20.735779170000804</v>
      </c>
      <c r="F110" s="5">
        <v>20.735779170000804</v>
      </c>
      <c r="G110" s="7">
        <v>15.500999999999999</v>
      </c>
      <c r="H110" s="5">
        <f t="shared" si="7"/>
        <v>21.355543558412826</v>
      </c>
      <c r="I110" s="5">
        <v>12.7</v>
      </c>
    </row>
    <row r="111" spans="1:9" x14ac:dyDescent="0.2">
      <c r="A111">
        <v>2005</v>
      </c>
      <c r="C111">
        <v>19.835962631398573</v>
      </c>
      <c r="D111" s="3">
        <f t="shared" si="6"/>
        <v>19.835962631398573</v>
      </c>
      <c r="F111" s="5">
        <v>19.835962631398573</v>
      </c>
      <c r="G111" s="7">
        <v>17.178000000000001</v>
      </c>
      <c r="H111" s="5">
        <f t="shared" si="7"/>
        <v>20.434491349499581</v>
      </c>
      <c r="I111" s="5">
        <v>12.7</v>
      </c>
    </row>
    <row r="112" spans="1:9" x14ac:dyDescent="0.2">
      <c r="A112">
        <v>2006</v>
      </c>
      <c r="C112">
        <v>18.391565072180693</v>
      </c>
      <c r="D112" s="3">
        <f t="shared" si="6"/>
        <v>18.391565072180693</v>
      </c>
      <c r="F112" s="5">
        <v>18.391565072180693</v>
      </c>
      <c r="G112" s="7">
        <v>16.614000000000001</v>
      </c>
      <c r="H112" s="5">
        <f t="shared" si="7"/>
        <v>18.956006007884159</v>
      </c>
      <c r="I112" s="5">
        <v>12.7</v>
      </c>
    </row>
    <row r="113" spans="1:9" x14ac:dyDescent="0.2">
      <c r="A113">
        <v>2007</v>
      </c>
      <c r="C113">
        <v>17.23275245516891</v>
      </c>
      <c r="D113" s="3">
        <f t="shared" si="6"/>
        <v>17.23275245516891</v>
      </c>
      <c r="F113" s="5">
        <v>17.23275245516891</v>
      </c>
      <c r="G113" s="7">
        <v>15.824</v>
      </c>
      <c r="H113" s="5">
        <f t="shared" si="7"/>
        <v>17.7698454131109</v>
      </c>
      <c r="I113" s="5">
        <v>12.7</v>
      </c>
    </row>
    <row r="114" spans="1:9" x14ac:dyDescent="0.2">
      <c r="A114">
        <v>2008</v>
      </c>
      <c r="C114">
        <v>16.247816940538758</v>
      </c>
      <c r="D114" s="3">
        <f t="shared" si="6"/>
        <v>16.247816940538758</v>
      </c>
      <c r="F114" s="5">
        <v>16.247816940538758</v>
      </c>
      <c r="G114" s="7">
        <v>14.098000000000001</v>
      </c>
      <c r="H114" s="5">
        <f t="shared" si="7"/>
        <v>16.761665420335476</v>
      </c>
      <c r="I114" s="5">
        <v>12.7</v>
      </c>
    </row>
    <row r="115" spans="1:9" x14ac:dyDescent="0.2">
      <c r="A115">
        <v>2009</v>
      </c>
      <c r="C115">
        <v>14.149098380444418</v>
      </c>
      <c r="D115" s="3">
        <f t="shared" si="6"/>
        <v>14.149098380444418</v>
      </c>
      <c r="F115" s="5">
        <v>14.149098380444418</v>
      </c>
      <c r="G115" s="7">
        <v>9.6940000000000008</v>
      </c>
      <c r="H115" s="5">
        <f t="shared" si="7"/>
        <v>14.613417102222908</v>
      </c>
      <c r="I115" s="5">
        <v>12.7</v>
      </c>
    </row>
    <row r="116" spans="1:9" x14ac:dyDescent="0.2">
      <c r="A116">
        <v>2010</v>
      </c>
      <c r="C116">
        <v>13.916460077891911</v>
      </c>
      <c r="D116" s="3">
        <f t="shared" si="6"/>
        <v>13.916460077891911</v>
      </c>
      <c r="F116" s="5">
        <v>13.916460077891911</v>
      </c>
      <c r="G116" s="8">
        <v>15.984999999999999</v>
      </c>
      <c r="H116" s="5">
        <f t="shared" si="7"/>
        <v>14.37528853573016</v>
      </c>
      <c r="I116" s="5">
        <v>12.7</v>
      </c>
    </row>
    <row r="117" spans="1:9" x14ac:dyDescent="0.2">
      <c r="A117">
        <v>2011</v>
      </c>
      <c r="C117">
        <v>13.275395744096759</v>
      </c>
      <c r="D117" s="3">
        <f t="shared" si="6"/>
        <v>13.275395744096759</v>
      </c>
      <c r="F117" s="5">
        <v>13.275395744096759</v>
      </c>
      <c r="G117" s="13">
        <v>13.968999999999999</v>
      </c>
      <c r="H117" s="5">
        <f t="shared" si="7"/>
        <v>13.719095083657443</v>
      </c>
      <c r="I117" s="5">
        <v>12.7</v>
      </c>
    </row>
    <row r="118" spans="1:9" x14ac:dyDescent="0.2">
      <c r="A118">
        <v>2012</v>
      </c>
      <c r="C118">
        <v>12.464880950205973</v>
      </c>
      <c r="D118" s="3">
        <f t="shared" si="6"/>
        <v>12.464880950205973</v>
      </c>
      <c r="F118" s="5">
        <v>12.464880950205973</v>
      </c>
      <c r="G118" s="14">
        <v>13.548999999999999</v>
      </c>
      <c r="H118" s="5">
        <f t="shared" si="7"/>
        <v>12.889452140630835</v>
      </c>
      <c r="I118" s="5">
        <v>12.7</v>
      </c>
    </row>
    <row r="119" spans="1:9" x14ac:dyDescent="0.2">
      <c r="A119">
        <v>2013</v>
      </c>
      <c r="C119">
        <v>11.690296225506742</v>
      </c>
      <c r="D119" s="3">
        <f t="shared" si="6"/>
        <v>11.690296225506742</v>
      </c>
      <c r="F119" s="5">
        <v>11.690296225506742</v>
      </c>
      <c r="G119" s="14">
        <v>11.532999999999999</v>
      </c>
      <c r="H119" s="5">
        <f t="shared" si="7"/>
        <v>12.096587216428702</v>
      </c>
      <c r="I119" s="5">
        <v>12.7</v>
      </c>
    </row>
    <row r="120" spans="1:9" x14ac:dyDescent="0.2">
      <c r="A120">
        <v>2014</v>
      </c>
      <c r="C120">
        <v>11.031286955181693</v>
      </c>
      <c r="D120" s="3">
        <f t="shared" si="6"/>
        <v>11.031286955181693</v>
      </c>
      <c r="F120" s="5">
        <v>11.031286955181693</v>
      </c>
      <c r="G120" s="14">
        <v>12.227</v>
      </c>
      <c r="H120" s="5">
        <f t="shared" si="7"/>
        <v>11.422025327323983</v>
      </c>
      <c r="I120" s="5">
        <v>12.7</v>
      </c>
    </row>
    <row r="121" spans="1:9" x14ac:dyDescent="0.2">
      <c r="A121">
        <v>2015</v>
      </c>
      <c r="C121">
        <v>10.082466556088393</v>
      </c>
      <c r="D121" s="3">
        <f t="shared" si="6"/>
        <v>10.082466556088393</v>
      </c>
      <c r="F121" s="5">
        <v>10.082466556088393</v>
      </c>
      <c r="G121" s="14">
        <v>9.2590000000000003</v>
      </c>
      <c r="H121" s="5">
        <f t="shared" si="7"/>
        <v>10.45081276681208</v>
      </c>
      <c r="I121" s="5">
        <v>12.7</v>
      </c>
    </row>
    <row r="122" spans="1:9" x14ac:dyDescent="0.2">
      <c r="A122">
        <v>2016</v>
      </c>
      <c r="C122">
        <v>9.1049969249000533</v>
      </c>
      <c r="D122" s="3">
        <f t="shared" si="6"/>
        <v>9.1049969249000533</v>
      </c>
      <c r="F122" s="5">
        <v>9.1049969249000533</v>
      </c>
      <c r="G122" s="14">
        <v>10.291</v>
      </c>
      <c r="H122" s="5">
        <f t="shared" si="7"/>
        <v>9.4502748523276949</v>
      </c>
      <c r="I122" s="5">
        <v>12.7</v>
      </c>
    </row>
    <row r="123" spans="1:9" x14ac:dyDescent="0.2">
      <c r="A123">
        <v>2017</v>
      </c>
      <c r="C123">
        <v>8.6224149998067556</v>
      </c>
      <c r="D123" s="3">
        <f t="shared" si="6"/>
        <v>8.6224149998067556</v>
      </c>
      <c r="F123" s="5">
        <v>8.6224149998067556</v>
      </c>
      <c r="G123" s="14">
        <v>9.8390000000000004</v>
      </c>
      <c r="H123" s="5">
        <f t="shared" si="7"/>
        <v>8.9563039938021962</v>
      </c>
      <c r="I123" s="5">
        <v>12.7</v>
      </c>
    </row>
    <row r="124" spans="1:9" x14ac:dyDescent="0.2">
      <c r="A124">
        <v>2018</v>
      </c>
      <c r="C124">
        <v>8.2637926324209197</v>
      </c>
      <c r="D124" s="3">
        <f t="shared" si="6"/>
        <v>8.2637926324209197</v>
      </c>
      <c r="F124" s="5">
        <v>8.2637926324209197</v>
      </c>
      <c r="G124" s="14">
        <v>8.7420000000000009</v>
      </c>
      <c r="H124" s="5">
        <f t="shared" si="7"/>
        <v>8.5892181385460535</v>
      </c>
      <c r="I124" s="5">
        <v>12.7</v>
      </c>
    </row>
    <row r="125" spans="1:9" x14ac:dyDescent="0.2">
      <c r="A125">
        <v>2019</v>
      </c>
      <c r="C125">
        <v>7.8033394615324001</v>
      </c>
      <c r="D125" s="3">
        <f t="shared" si="6"/>
        <v>7.8033394615324001</v>
      </c>
      <c r="F125" s="5">
        <v>7.8033394615324001</v>
      </c>
      <c r="G125" s="14">
        <v>8.952</v>
      </c>
      <c r="H125" s="5">
        <f t="shared" si="7"/>
        <v>8.117898272824565</v>
      </c>
      <c r="I125" s="5">
        <v>12.7</v>
      </c>
    </row>
    <row r="126" spans="1:9" x14ac:dyDescent="0.2">
      <c r="A126">
        <v>2020</v>
      </c>
      <c r="C126">
        <v>7.0902391883755724</v>
      </c>
      <c r="D126" s="3">
        <f t="shared" si="6"/>
        <v>7.0902391883755724</v>
      </c>
      <c r="F126" s="5">
        <v>7.0902391883755724</v>
      </c>
      <c r="G126" s="14">
        <v>6.7910000000000004</v>
      </c>
      <c r="H126" s="5">
        <f t="shared" si="7"/>
        <v>7.3879688332212359</v>
      </c>
      <c r="I126" s="5">
        <v>12.7</v>
      </c>
    </row>
    <row r="127" spans="1:9" x14ac:dyDescent="0.2">
      <c r="A127">
        <v>2021</v>
      </c>
      <c r="C127">
        <v>7.1024329550182506</v>
      </c>
      <c r="D127" s="3">
        <f t="shared" si="6"/>
        <v>7.1024329550182506</v>
      </c>
      <c r="F127" s="5">
        <v>7.1024329550182506</v>
      </c>
      <c r="G127" s="14">
        <v>8.6460000000000008</v>
      </c>
      <c r="H127" s="5">
        <f t="shared" si="7"/>
        <v>7.4004503727566817</v>
      </c>
      <c r="I127" s="5">
        <v>12.7</v>
      </c>
    </row>
    <row r="128" spans="1:9" x14ac:dyDescent="0.2">
      <c r="A128">
        <v>2022</v>
      </c>
      <c r="C128">
        <v>6.6580779955926239</v>
      </c>
      <c r="D128" s="3">
        <f t="shared" si="6"/>
        <v>6.6580779955926239</v>
      </c>
      <c r="F128" s="5">
        <v>6.6580779955926239</v>
      </c>
      <c r="G128" s="14">
        <v>7.8710000000000004</v>
      </c>
      <c r="H128" s="5">
        <f t="shared" si="7"/>
        <v>6.9456086362886102</v>
      </c>
      <c r="I128" s="5">
        <v>12.7</v>
      </c>
    </row>
    <row r="129" spans="1:9" x14ac:dyDescent="0.2">
      <c r="A129">
        <v>2023</v>
      </c>
      <c r="C129">
        <v>6.2742399356904732</v>
      </c>
      <c r="D129" s="3">
        <f t="shared" si="6"/>
        <v>6.2742399356904732</v>
      </c>
      <c r="F129" s="5">
        <v>6.2742399356904732</v>
      </c>
      <c r="G129" s="14">
        <v>8.9039999999999999</v>
      </c>
      <c r="H129" s="5">
        <f t="shared" si="7"/>
        <v>6.5527119981727688</v>
      </c>
      <c r="I129" s="5">
        <v>12.7</v>
      </c>
    </row>
    <row r="134" spans="1:9" x14ac:dyDescent="0.2">
      <c r="D134" t="s">
        <v>3</v>
      </c>
      <c r="E134">
        <f>AVERAGE(E76:E104)</f>
        <v>1.0500722841769106</v>
      </c>
    </row>
  </sheetData>
  <pageMargins left="0.75" right="0.75" top="1" bottom="1" header="0.5" footer="0.5"/>
  <pageSetup orientation="portrait" horizontalDpi="0" verticalDpi="0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3F4C-2E13-1A4B-86AB-CA9AF61639F3}">
  <dimension ref="A1:Y86"/>
  <sheetViews>
    <sheetView topLeftCell="R46" zoomScale="91" zoomScaleNormal="93" workbookViewId="0">
      <selection activeCell="T49" sqref="T49"/>
    </sheetView>
  </sheetViews>
  <sheetFormatPr baseColWidth="10" defaultRowHeight="16" x14ac:dyDescent="0.2"/>
  <cols>
    <col min="1" max="1" width="18.33203125" customWidth="1"/>
    <col min="2" max="2" width="16.33203125" customWidth="1"/>
    <col min="3" max="3" width="27.5" bestFit="1" customWidth="1"/>
    <col min="4" max="4" width="9.6640625" style="4" bestFit="1" customWidth="1"/>
    <col min="5" max="5" width="15.1640625" style="4" bestFit="1" customWidth="1"/>
    <col min="6" max="6" width="16.5" style="4" bestFit="1" customWidth="1"/>
    <col min="7" max="8" width="16.5" style="4" customWidth="1"/>
    <col min="9" max="9" width="10.83203125" style="4"/>
    <col min="10" max="10" width="18.1640625" bestFit="1" customWidth="1"/>
    <col min="11" max="11" width="18.83203125" bestFit="1" customWidth="1"/>
    <col min="12" max="12" width="19" bestFit="1" customWidth="1"/>
    <col min="13" max="13" width="18.5" bestFit="1" customWidth="1"/>
    <col min="14" max="14" width="18.83203125" style="4" bestFit="1" customWidth="1"/>
    <col min="15" max="15" width="20.83203125" bestFit="1" customWidth="1"/>
    <col min="16" max="16" width="23.1640625" bestFit="1" customWidth="1"/>
  </cols>
  <sheetData>
    <row r="1" spans="1:16" x14ac:dyDescent="0.2">
      <c r="A1" t="s">
        <v>135</v>
      </c>
    </row>
    <row r="2" spans="1:16" x14ac:dyDescent="0.2">
      <c r="A2" t="s">
        <v>136</v>
      </c>
    </row>
    <row r="3" spans="1:16" x14ac:dyDescent="0.2">
      <c r="A3" t="s">
        <v>137</v>
      </c>
    </row>
    <row r="4" spans="1:16" x14ac:dyDescent="0.2">
      <c r="A4" t="s">
        <v>138</v>
      </c>
    </row>
    <row r="5" spans="1:16" x14ac:dyDescent="0.2">
      <c r="A5" t="s">
        <v>139</v>
      </c>
    </row>
    <row r="6" spans="1:16" x14ac:dyDescent="0.2">
      <c r="A6" t="s">
        <v>140</v>
      </c>
    </row>
    <row r="7" spans="1:16" x14ac:dyDescent="0.2">
      <c r="A7" t="s">
        <v>141</v>
      </c>
    </row>
    <row r="8" spans="1:16" x14ac:dyDescent="0.2">
      <c r="A8" t="s">
        <v>142</v>
      </c>
    </row>
    <row r="9" spans="1:16" x14ac:dyDescent="0.2">
      <c r="A9" t="s">
        <v>357</v>
      </c>
    </row>
    <row r="12" spans="1:16" x14ac:dyDescent="0.2">
      <c r="A12" t="s">
        <v>143</v>
      </c>
      <c r="B12" t="s">
        <v>144</v>
      </c>
      <c r="C12" t="s">
        <v>145</v>
      </c>
      <c r="D12" s="4" t="s">
        <v>146</v>
      </c>
      <c r="E12" s="4" t="s">
        <v>147</v>
      </c>
      <c r="F12" s="4" t="s">
        <v>148</v>
      </c>
      <c r="G12" s="4" t="s">
        <v>149</v>
      </c>
      <c r="H12" s="4" t="s">
        <v>150</v>
      </c>
      <c r="I12" s="4" t="s">
        <v>5</v>
      </c>
      <c r="J12" t="s">
        <v>151</v>
      </c>
      <c r="K12" t="s">
        <v>152</v>
      </c>
      <c r="L12" t="s">
        <v>153</v>
      </c>
      <c r="M12" t="s">
        <v>154</v>
      </c>
      <c r="N12" s="4" t="s">
        <v>155</v>
      </c>
      <c r="O12" s="4" t="s">
        <v>156</v>
      </c>
      <c r="P12" s="69" t="s">
        <v>399</v>
      </c>
    </row>
    <row r="14" spans="1:16" x14ac:dyDescent="0.2">
      <c r="A14" t="s">
        <v>157</v>
      </c>
      <c r="B14" t="s">
        <v>158</v>
      </c>
      <c r="C14" t="s">
        <v>159</v>
      </c>
      <c r="D14" s="4" t="s">
        <v>160</v>
      </c>
      <c r="E14" s="5">
        <v>400408.86</v>
      </c>
      <c r="F14" s="5">
        <v>3396302.98</v>
      </c>
      <c r="G14" s="5">
        <v>30.695366</v>
      </c>
      <c r="H14" s="5">
        <v>-88.039890999999997</v>
      </c>
      <c r="I14" s="4" t="s">
        <v>161</v>
      </c>
      <c r="J14" s="5">
        <v>0.2</v>
      </c>
      <c r="K14" s="5">
        <v>0.05</v>
      </c>
      <c r="L14" s="5">
        <v>0.08</v>
      </c>
      <c r="M14" s="5">
        <v>0.3</v>
      </c>
      <c r="N14" s="5">
        <f t="shared" ref="N14:N76" si="0">AVERAGE(J14:M14)</f>
        <v>0.1575</v>
      </c>
      <c r="O14" s="46">
        <f t="shared" ref="O14:O76" si="1">N14*0.225806452</f>
        <v>3.5564516189999999E-2</v>
      </c>
      <c r="P14" s="5">
        <f t="shared" ref="P14:P76" si="2">(O14/14)*1000</f>
        <v>2.5403225850000002</v>
      </c>
    </row>
    <row r="15" spans="1:16" x14ac:dyDescent="0.2">
      <c r="A15" t="s">
        <v>162</v>
      </c>
      <c r="B15" t="s">
        <v>158</v>
      </c>
      <c r="C15" t="s">
        <v>163</v>
      </c>
      <c r="D15" s="4" t="s">
        <v>164</v>
      </c>
      <c r="E15" s="5">
        <v>565118.07999999996</v>
      </c>
      <c r="F15" s="5">
        <v>3582681.67</v>
      </c>
      <c r="G15" s="5">
        <v>32.379223000000003</v>
      </c>
      <c r="H15" s="5">
        <v>-86.307737000000003</v>
      </c>
      <c r="I15" s="4" t="s">
        <v>161</v>
      </c>
      <c r="J15" s="5">
        <v>0.37</v>
      </c>
      <c r="K15" s="5">
        <v>0.37</v>
      </c>
      <c r="L15" s="5">
        <v>0.24</v>
      </c>
      <c r="M15" s="5">
        <v>0.3</v>
      </c>
      <c r="N15" s="5">
        <f t="shared" si="0"/>
        <v>0.32</v>
      </c>
      <c r="O15" s="46">
        <f t="shared" si="1"/>
        <v>7.2258064639999994E-2</v>
      </c>
      <c r="P15" s="5">
        <f t="shared" si="2"/>
        <v>5.161290331428571</v>
      </c>
    </row>
    <row r="16" spans="1:16" x14ac:dyDescent="0.2">
      <c r="A16" t="s">
        <v>165</v>
      </c>
      <c r="B16" t="s">
        <v>166</v>
      </c>
      <c r="C16" t="s">
        <v>167</v>
      </c>
      <c r="D16" s="4" t="s">
        <v>168</v>
      </c>
      <c r="E16" s="5">
        <v>564658.18999999994</v>
      </c>
      <c r="F16" s="5">
        <v>3844982.35</v>
      </c>
      <c r="G16" s="5">
        <v>34.746481000000003</v>
      </c>
      <c r="H16" s="5">
        <v>-92.289595000000006</v>
      </c>
      <c r="I16" s="4" t="s">
        <v>161</v>
      </c>
      <c r="J16" s="5">
        <v>0.08</v>
      </c>
      <c r="K16" s="5">
        <v>7.0000000000000007E-2</v>
      </c>
      <c r="L16" s="5">
        <v>0.26</v>
      </c>
      <c r="M16" s="5">
        <v>0.19</v>
      </c>
      <c r="N16" s="5">
        <f t="shared" si="0"/>
        <v>0.15000000000000002</v>
      </c>
      <c r="O16" s="46">
        <f t="shared" si="1"/>
        <v>3.3870967800000006E-2</v>
      </c>
      <c r="P16" s="5">
        <f t="shared" si="2"/>
        <v>2.4193548428571434</v>
      </c>
    </row>
    <row r="17" spans="1:16" x14ac:dyDescent="0.2">
      <c r="A17" t="s">
        <v>169</v>
      </c>
      <c r="B17" t="s">
        <v>170</v>
      </c>
      <c r="C17" t="s">
        <v>171</v>
      </c>
      <c r="D17" s="4" t="s">
        <v>172</v>
      </c>
      <c r="E17" s="5">
        <v>502382.91</v>
      </c>
      <c r="F17" s="5">
        <v>3565110.67</v>
      </c>
      <c r="G17" s="5">
        <v>32.222607000000004</v>
      </c>
      <c r="H17" s="5">
        <v>-110.974711</v>
      </c>
      <c r="I17" s="4" t="s">
        <v>161</v>
      </c>
      <c r="J17" s="5">
        <v>1.34</v>
      </c>
      <c r="K17" s="5">
        <v>0.28999999999999998</v>
      </c>
      <c r="L17" s="5">
        <v>0.2</v>
      </c>
      <c r="M17" s="5">
        <v>0.74</v>
      </c>
      <c r="N17" s="5">
        <f t="shared" si="0"/>
        <v>0.64250000000000007</v>
      </c>
      <c r="O17" s="46">
        <f t="shared" si="1"/>
        <v>0.14508064541000001</v>
      </c>
      <c r="P17" s="5">
        <f t="shared" si="2"/>
        <v>10.362903243571431</v>
      </c>
    </row>
    <row r="18" spans="1:16" x14ac:dyDescent="0.2">
      <c r="A18" t="s">
        <v>173</v>
      </c>
      <c r="B18" t="s">
        <v>174</v>
      </c>
      <c r="C18" t="s">
        <v>175</v>
      </c>
      <c r="D18" s="4" t="s">
        <v>176</v>
      </c>
      <c r="E18" s="5">
        <v>708293.44</v>
      </c>
      <c r="F18" s="5">
        <v>3958941.54</v>
      </c>
      <c r="G18" s="5">
        <v>35.752507000000001</v>
      </c>
      <c r="H18" s="5">
        <v>-120.696173</v>
      </c>
      <c r="I18" s="4" t="s">
        <v>161</v>
      </c>
      <c r="J18" s="11" t="s">
        <v>177</v>
      </c>
      <c r="K18" s="5">
        <v>0.34</v>
      </c>
      <c r="L18" s="5">
        <v>0.23</v>
      </c>
      <c r="M18" s="5">
        <v>0.33</v>
      </c>
      <c r="N18" s="5">
        <f t="shared" si="0"/>
        <v>0.30000000000000004</v>
      </c>
      <c r="O18" s="46">
        <f t="shared" si="1"/>
        <v>6.7741935600000011E-2</v>
      </c>
      <c r="P18" s="5">
        <f t="shared" si="2"/>
        <v>4.8387096857142868</v>
      </c>
    </row>
    <row r="19" spans="1:16" x14ac:dyDescent="0.2">
      <c r="A19" t="s">
        <v>178</v>
      </c>
      <c r="B19" t="s">
        <v>174</v>
      </c>
      <c r="C19" t="s">
        <v>179</v>
      </c>
      <c r="D19" s="4" t="s">
        <v>180</v>
      </c>
      <c r="E19" s="5">
        <v>551479.54</v>
      </c>
      <c r="F19" s="5">
        <v>4493038.49</v>
      </c>
      <c r="G19" s="5">
        <v>40.586539999999999</v>
      </c>
      <c r="H19" s="5">
        <v>-122.39167500000001</v>
      </c>
      <c r="I19" s="4" t="s">
        <v>161</v>
      </c>
      <c r="J19" s="5">
        <v>0.95</v>
      </c>
      <c r="K19" s="5">
        <v>0.12</v>
      </c>
      <c r="L19" s="5">
        <v>0.4</v>
      </c>
      <c r="M19" s="5">
        <v>0.12</v>
      </c>
      <c r="N19" s="5">
        <f t="shared" si="0"/>
        <v>0.39749999999999996</v>
      </c>
      <c r="O19" s="46">
        <f t="shared" si="1"/>
        <v>8.9758064669999985E-2</v>
      </c>
      <c r="P19" s="5">
        <f t="shared" si="2"/>
        <v>6.4112903335714275</v>
      </c>
    </row>
    <row r="20" spans="1:16" x14ac:dyDescent="0.2">
      <c r="A20" t="s">
        <v>181</v>
      </c>
      <c r="B20" t="s">
        <v>174</v>
      </c>
      <c r="C20" t="s">
        <v>182</v>
      </c>
      <c r="D20" s="4" t="s">
        <v>183</v>
      </c>
      <c r="E20" s="5">
        <v>484903.59</v>
      </c>
      <c r="F20" s="5">
        <v>3619785.51</v>
      </c>
      <c r="G20" s="5">
        <v>32.715736</v>
      </c>
      <c r="H20" s="5">
        <v>-117.16108699999999</v>
      </c>
      <c r="I20" s="4" t="s">
        <v>161</v>
      </c>
      <c r="J20" s="11" t="s">
        <v>177</v>
      </c>
      <c r="K20" s="5">
        <v>0.91</v>
      </c>
      <c r="L20" s="5">
        <v>0.41</v>
      </c>
      <c r="M20" s="5">
        <v>0.63</v>
      </c>
      <c r="N20" s="5">
        <f t="shared" si="0"/>
        <v>0.65</v>
      </c>
      <c r="O20" s="46">
        <f t="shared" si="1"/>
        <v>0.14677419380000001</v>
      </c>
      <c r="P20" s="5">
        <f t="shared" si="2"/>
        <v>10.483870985714285</v>
      </c>
    </row>
    <row r="21" spans="1:16" x14ac:dyDescent="0.2">
      <c r="A21" t="s">
        <v>184</v>
      </c>
      <c r="B21" t="s">
        <v>174</v>
      </c>
      <c r="C21" t="s">
        <v>185</v>
      </c>
      <c r="D21" s="4" t="s">
        <v>183</v>
      </c>
      <c r="E21" s="5">
        <v>251135.53</v>
      </c>
      <c r="F21" s="5">
        <v>4069408.34</v>
      </c>
      <c r="G21" s="5">
        <v>36.737797999999998</v>
      </c>
      <c r="H21" s="5">
        <v>-119.787125</v>
      </c>
      <c r="I21" s="4" t="s">
        <v>161</v>
      </c>
      <c r="J21" s="11" t="s">
        <v>177</v>
      </c>
      <c r="K21" s="5">
        <v>0.34</v>
      </c>
      <c r="L21" s="5">
        <v>0.63</v>
      </c>
      <c r="M21" s="5">
        <v>0.47</v>
      </c>
      <c r="N21" s="5">
        <f t="shared" si="0"/>
        <v>0.48</v>
      </c>
      <c r="O21" s="46">
        <f t="shared" si="1"/>
        <v>0.10838709696</v>
      </c>
      <c r="P21" s="5">
        <f t="shared" si="2"/>
        <v>7.7419354971428573</v>
      </c>
    </row>
    <row r="22" spans="1:16" x14ac:dyDescent="0.2">
      <c r="A22" t="s">
        <v>186</v>
      </c>
      <c r="B22" t="s">
        <v>187</v>
      </c>
      <c r="C22" t="s">
        <v>188</v>
      </c>
      <c r="D22" s="4" t="s">
        <v>189</v>
      </c>
      <c r="E22" s="5">
        <v>711916.24</v>
      </c>
      <c r="F22" s="5">
        <v>4326719.88</v>
      </c>
      <c r="G22" s="5">
        <v>39.063870999999999</v>
      </c>
      <c r="H22" s="5">
        <v>-108.55064900000001</v>
      </c>
      <c r="I22" s="4" t="s">
        <v>161</v>
      </c>
      <c r="J22" s="5">
        <v>0.98</v>
      </c>
      <c r="K22" s="5">
        <v>0.87</v>
      </c>
      <c r="L22" s="5">
        <v>0.37</v>
      </c>
      <c r="M22" s="5">
        <v>0.41</v>
      </c>
      <c r="N22" s="5">
        <f t="shared" si="0"/>
        <v>0.65750000000000008</v>
      </c>
      <c r="O22" s="46">
        <f t="shared" si="1"/>
        <v>0.14846774219</v>
      </c>
      <c r="P22" s="5">
        <f t="shared" si="2"/>
        <v>10.604838727857143</v>
      </c>
    </row>
    <row r="23" spans="1:16" x14ac:dyDescent="0.2">
      <c r="A23" t="s">
        <v>190</v>
      </c>
      <c r="B23" t="s">
        <v>191</v>
      </c>
      <c r="C23" t="s">
        <v>192</v>
      </c>
      <c r="D23" s="4" t="s">
        <v>193</v>
      </c>
      <c r="E23" s="5">
        <v>323385.68</v>
      </c>
      <c r="F23" s="5">
        <v>4308449.8499999996</v>
      </c>
      <c r="G23" s="5">
        <v>38.907192000000002</v>
      </c>
      <c r="H23" s="5">
        <v>-77.036871000000005</v>
      </c>
      <c r="I23" s="4" t="s">
        <v>161</v>
      </c>
      <c r="J23" s="5">
        <v>0.53</v>
      </c>
      <c r="K23" s="5">
        <v>0.34</v>
      </c>
      <c r="L23" s="5">
        <v>0.83</v>
      </c>
      <c r="M23" s="5">
        <v>0.42</v>
      </c>
      <c r="N23" s="5">
        <f t="shared" si="0"/>
        <v>0.53</v>
      </c>
      <c r="O23" s="46">
        <f t="shared" si="1"/>
        <v>0.11967741956</v>
      </c>
      <c r="P23" s="5">
        <f t="shared" si="2"/>
        <v>8.5483871114285712</v>
      </c>
    </row>
    <row r="24" spans="1:16" x14ac:dyDescent="0.2">
      <c r="A24" t="s">
        <v>194</v>
      </c>
      <c r="B24" t="s">
        <v>195</v>
      </c>
      <c r="C24" t="s">
        <v>196</v>
      </c>
      <c r="D24" s="4" t="s">
        <v>160</v>
      </c>
      <c r="E24" s="5">
        <v>761155.04</v>
      </c>
      <c r="F24" s="5">
        <v>3370490.34</v>
      </c>
      <c r="G24" s="5">
        <v>30.438255999999999</v>
      </c>
      <c r="H24" s="5">
        <v>-84.280732999999998</v>
      </c>
      <c r="I24" s="4" t="s">
        <v>161</v>
      </c>
      <c r="J24" s="5">
        <v>0.28999999999999998</v>
      </c>
      <c r="K24" s="5">
        <v>0.1</v>
      </c>
      <c r="L24" s="5">
        <v>0.18</v>
      </c>
      <c r="M24" s="5">
        <v>0.15</v>
      </c>
      <c r="N24" s="5">
        <f t="shared" si="0"/>
        <v>0.18000000000000002</v>
      </c>
      <c r="O24" s="46">
        <f t="shared" si="1"/>
        <v>4.0645161360000001E-2</v>
      </c>
      <c r="P24" s="5">
        <f t="shared" si="2"/>
        <v>2.9032258114285718</v>
      </c>
    </row>
    <row r="25" spans="1:16" x14ac:dyDescent="0.2">
      <c r="A25" t="s">
        <v>197</v>
      </c>
      <c r="B25" t="s">
        <v>195</v>
      </c>
      <c r="C25" t="s">
        <v>198</v>
      </c>
      <c r="D25" s="4" t="s">
        <v>199</v>
      </c>
      <c r="E25" s="5">
        <v>436974.97</v>
      </c>
      <c r="F25" s="5">
        <v>3355777.04</v>
      </c>
      <c r="G25" s="5">
        <v>30.332184000000002</v>
      </c>
      <c r="H25" s="5">
        <v>-81.655651000000006</v>
      </c>
      <c r="I25" s="4" t="s">
        <v>161</v>
      </c>
      <c r="J25" s="5">
        <v>0.18</v>
      </c>
      <c r="K25" s="5">
        <v>0.15</v>
      </c>
      <c r="L25" s="5">
        <v>0.04</v>
      </c>
      <c r="M25" s="5">
        <v>0.35</v>
      </c>
      <c r="N25" s="5">
        <f t="shared" si="0"/>
        <v>0.18</v>
      </c>
      <c r="O25" s="46">
        <f t="shared" si="1"/>
        <v>4.0645161359999994E-2</v>
      </c>
      <c r="P25" s="5">
        <f t="shared" si="2"/>
        <v>2.9032258114285714</v>
      </c>
    </row>
    <row r="26" spans="1:16" x14ac:dyDescent="0.2">
      <c r="A26" t="s">
        <v>200</v>
      </c>
      <c r="B26" t="s">
        <v>195</v>
      </c>
      <c r="C26" t="s">
        <v>201</v>
      </c>
      <c r="D26" s="4" t="s">
        <v>199</v>
      </c>
      <c r="E26" s="5">
        <v>356652.58</v>
      </c>
      <c r="F26" s="5">
        <v>3092581.84</v>
      </c>
      <c r="G26" s="5">
        <v>27.950575000000001</v>
      </c>
      <c r="H26" s="5">
        <v>-82.457177999999999</v>
      </c>
      <c r="I26" s="4" t="s">
        <v>161</v>
      </c>
      <c r="J26" s="5">
        <v>0.1</v>
      </c>
      <c r="K26" s="4">
        <v>0.15</v>
      </c>
      <c r="L26" s="4">
        <v>0.13</v>
      </c>
      <c r="M26" s="5">
        <v>0.28999999999999998</v>
      </c>
      <c r="N26" s="5">
        <f t="shared" si="0"/>
        <v>0.16749999999999998</v>
      </c>
      <c r="O26" s="46">
        <f t="shared" si="1"/>
        <v>3.7822580709999998E-2</v>
      </c>
      <c r="P26" s="5">
        <f t="shared" si="2"/>
        <v>2.7016129078571427</v>
      </c>
    </row>
    <row r="27" spans="1:16" x14ac:dyDescent="0.2">
      <c r="A27" t="s">
        <v>202</v>
      </c>
      <c r="B27" t="s">
        <v>195</v>
      </c>
      <c r="C27" t="s">
        <v>203</v>
      </c>
      <c r="D27" s="4" t="s">
        <v>199</v>
      </c>
      <c r="E27" s="5">
        <v>572807.18000000005</v>
      </c>
      <c r="F27" s="5">
        <v>2949181.95</v>
      </c>
      <c r="G27" s="5">
        <v>26.661763000000001</v>
      </c>
      <c r="H27" s="5">
        <v>-80.268356999999995</v>
      </c>
      <c r="I27" s="4" t="s">
        <v>161</v>
      </c>
      <c r="J27" s="5">
        <v>0.25</v>
      </c>
      <c r="K27" s="5">
        <v>0.05</v>
      </c>
      <c r="L27" s="5">
        <v>0.32</v>
      </c>
      <c r="M27" s="5">
        <v>0.47</v>
      </c>
      <c r="N27" s="5">
        <f t="shared" si="0"/>
        <v>0.27249999999999996</v>
      </c>
      <c r="O27" s="46">
        <f t="shared" si="1"/>
        <v>6.1532258169999993E-2</v>
      </c>
      <c r="P27" s="5">
        <f t="shared" si="2"/>
        <v>4.3951612978571424</v>
      </c>
    </row>
    <row r="28" spans="1:16" x14ac:dyDescent="0.2">
      <c r="A28" t="s">
        <v>204</v>
      </c>
      <c r="B28" t="s">
        <v>205</v>
      </c>
      <c r="C28" t="s">
        <v>206</v>
      </c>
      <c r="D28" s="4" t="s">
        <v>207</v>
      </c>
      <c r="E28" s="5">
        <v>240078.74</v>
      </c>
      <c r="F28" s="5">
        <v>3798796.36</v>
      </c>
      <c r="G28" s="5">
        <v>34.297879000000002</v>
      </c>
      <c r="H28" s="5">
        <v>-83.824066000000002</v>
      </c>
      <c r="I28" s="4" t="s">
        <v>161</v>
      </c>
      <c r="J28" s="5">
        <v>0.59</v>
      </c>
      <c r="K28" s="5">
        <v>0.26</v>
      </c>
      <c r="L28" s="5">
        <v>0.34</v>
      </c>
      <c r="M28" s="5">
        <v>0.2</v>
      </c>
      <c r="N28" s="5">
        <f t="shared" si="0"/>
        <v>0.34749999999999998</v>
      </c>
      <c r="O28" s="46">
        <f t="shared" si="1"/>
        <v>7.8467742069999985E-2</v>
      </c>
      <c r="P28" s="5">
        <f t="shared" si="2"/>
        <v>5.6048387192857136</v>
      </c>
    </row>
    <row r="29" spans="1:16" x14ac:dyDescent="0.2">
      <c r="A29" t="s">
        <v>208</v>
      </c>
      <c r="B29" t="s">
        <v>209</v>
      </c>
      <c r="C29" t="s">
        <v>210</v>
      </c>
      <c r="D29" s="4" t="s">
        <v>211</v>
      </c>
      <c r="E29" s="5">
        <v>447908.78</v>
      </c>
      <c r="F29" s="5">
        <v>4604093.25</v>
      </c>
      <c r="G29" s="5">
        <v>41.586835000000001</v>
      </c>
      <c r="H29" s="5">
        <v>-93.624959000000004</v>
      </c>
      <c r="I29" s="4" t="s">
        <v>161</v>
      </c>
      <c r="J29" s="5">
        <v>0.6</v>
      </c>
      <c r="K29" s="5">
        <v>1.6</v>
      </c>
      <c r="L29" s="5">
        <v>2.4300000000000002</v>
      </c>
      <c r="M29" s="5">
        <v>0.28000000000000003</v>
      </c>
      <c r="N29" s="5">
        <f t="shared" si="0"/>
        <v>1.2275000000000003</v>
      </c>
      <c r="O29" s="46">
        <f t="shared" si="1"/>
        <v>0.27717741983000005</v>
      </c>
      <c r="P29" s="5">
        <f t="shared" si="2"/>
        <v>19.798387130714289</v>
      </c>
    </row>
    <row r="30" spans="1:16" x14ac:dyDescent="0.2">
      <c r="A30" t="s">
        <v>212</v>
      </c>
      <c r="B30" t="s">
        <v>213</v>
      </c>
      <c r="C30" t="s">
        <v>214</v>
      </c>
      <c r="D30" s="4" t="s">
        <v>215</v>
      </c>
      <c r="E30" s="5">
        <v>564365.97</v>
      </c>
      <c r="F30" s="5">
        <v>4829424.34</v>
      </c>
      <c r="G30" s="5">
        <v>43.615018999999997</v>
      </c>
      <c r="H30" s="5">
        <v>-116.202314</v>
      </c>
      <c r="I30" s="4" t="s">
        <v>161</v>
      </c>
      <c r="J30" s="5">
        <v>1.5</v>
      </c>
      <c r="K30" s="5">
        <v>0.18</v>
      </c>
      <c r="L30" s="5">
        <v>0.71</v>
      </c>
      <c r="M30" s="5">
        <v>0.34</v>
      </c>
      <c r="N30" s="5">
        <f t="shared" si="0"/>
        <v>0.68249999999999988</v>
      </c>
      <c r="O30" s="46">
        <f t="shared" si="1"/>
        <v>0.15411290348999998</v>
      </c>
      <c r="P30" s="5">
        <f t="shared" si="2"/>
        <v>11.008064534999999</v>
      </c>
    </row>
    <row r="31" spans="1:16" x14ac:dyDescent="0.2">
      <c r="A31" t="s">
        <v>216</v>
      </c>
      <c r="B31" t="s">
        <v>213</v>
      </c>
      <c r="C31" t="s">
        <v>217</v>
      </c>
      <c r="D31" s="4" t="s">
        <v>218</v>
      </c>
      <c r="E31" s="5">
        <v>381497.4</v>
      </c>
      <c r="F31" s="5">
        <v>4746522.4400000004</v>
      </c>
      <c r="G31" s="5">
        <v>42.862104000000002</v>
      </c>
      <c r="H31" s="5">
        <v>-112.450619</v>
      </c>
      <c r="I31" s="4" t="s">
        <v>161</v>
      </c>
      <c r="J31" s="5">
        <v>1.08</v>
      </c>
      <c r="K31" s="5">
        <v>0.18</v>
      </c>
      <c r="L31" s="5">
        <v>0.1</v>
      </c>
      <c r="M31" s="5">
        <v>0.27</v>
      </c>
      <c r="N31" s="5">
        <f t="shared" si="0"/>
        <v>0.40750000000000003</v>
      </c>
      <c r="O31" s="46">
        <f t="shared" si="1"/>
        <v>9.2016129190000004E-2</v>
      </c>
      <c r="P31" s="5">
        <f t="shared" si="2"/>
        <v>6.5725806564285723</v>
      </c>
    </row>
    <row r="32" spans="1:16" x14ac:dyDescent="0.2">
      <c r="A32" t="s">
        <v>219</v>
      </c>
      <c r="B32" t="s">
        <v>219</v>
      </c>
      <c r="C32" t="s">
        <v>220</v>
      </c>
      <c r="D32" s="4" t="s">
        <v>164</v>
      </c>
      <c r="E32" s="5">
        <v>572109.72</v>
      </c>
      <c r="F32" s="5">
        <v>4402391.45</v>
      </c>
      <c r="G32" s="5">
        <v>39.768402999999999</v>
      </c>
      <c r="H32" s="5">
        <v>-86.158068</v>
      </c>
      <c r="I32" s="4" t="s">
        <v>161</v>
      </c>
      <c r="J32" s="5">
        <v>0.53</v>
      </c>
      <c r="K32" s="5">
        <v>0.79</v>
      </c>
      <c r="L32" s="5">
        <v>0.31</v>
      </c>
      <c r="M32" s="5">
        <v>0.43</v>
      </c>
      <c r="N32" s="5">
        <f t="shared" si="0"/>
        <v>0.51500000000000001</v>
      </c>
      <c r="O32" s="46">
        <f t="shared" si="1"/>
        <v>0.11629032278</v>
      </c>
      <c r="P32" s="5">
        <f t="shared" si="2"/>
        <v>8.3064516271428559</v>
      </c>
    </row>
    <row r="33" spans="1:16" x14ac:dyDescent="0.2">
      <c r="A33" t="s">
        <v>221</v>
      </c>
      <c r="B33" t="s">
        <v>222</v>
      </c>
      <c r="C33" t="s">
        <v>223</v>
      </c>
      <c r="D33" s="4" t="s">
        <v>224</v>
      </c>
      <c r="E33" s="5">
        <v>647247.97</v>
      </c>
      <c r="F33" s="5">
        <v>4172421.27</v>
      </c>
      <c r="G33" s="5">
        <v>37.687176000000001</v>
      </c>
      <c r="H33" s="5">
        <v>-97.330053000000007</v>
      </c>
      <c r="I33" s="4" t="s">
        <v>161</v>
      </c>
      <c r="J33" s="5">
        <v>0.79</v>
      </c>
      <c r="K33" s="5">
        <v>0.01</v>
      </c>
      <c r="L33" s="5">
        <v>0.88</v>
      </c>
      <c r="M33" s="5">
        <v>0.57999999999999996</v>
      </c>
      <c r="N33" s="5">
        <f t="shared" si="0"/>
        <v>0.56500000000000006</v>
      </c>
      <c r="O33" s="46">
        <f t="shared" si="1"/>
        <v>0.12758064538</v>
      </c>
      <c r="P33" s="5">
        <f t="shared" si="2"/>
        <v>9.1129032414285724</v>
      </c>
    </row>
    <row r="34" spans="1:16" x14ac:dyDescent="0.2">
      <c r="A34" t="s">
        <v>225</v>
      </c>
      <c r="B34" t="s">
        <v>222</v>
      </c>
      <c r="C34" t="s">
        <v>226</v>
      </c>
      <c r="D34" s="4" t="s">
        <v>224</v>
      </c>
      <c r="E34" s="5">
        <v>371094.36</v>
      </c>
      <c r="F34" s="5">
        <v>4313281.18</v>
      </c>
      <c r="G34" s="5">
        <v>38.959018</v>
      </c>
      <c r="H34" s="5">
        <v>-100.48776599999999</v>
      </c>
      <c r="I34" s="4" t="s">
        <v>161</v>
      </c>
      <c r="J34" s="5">
        <v>0.52</v>
      </c>
      <c r="K34" s="5">
        <v>0.94</v>
      </c>
      <c r="L34" s="5">
        <v>0.28999999999999998</v>
      </c>
      <c r="M34" s="5">
        <v>0.64</v>
      </c>
      <c r="N34" s="5">
        <f t="shared" si="0"/>
        <v>0.59750000000000003</v>
      </c>
      <c r="O34" s="46">
        <f t="shared" si="1"/>
        <v>0.13491935507</v>
      </c>
      <c r="P34" s="5">
        <f t="shared" si="2"/>
        <v>9.6370967907142848</v>
      </c>
    </row>
    <row r="35" spans="1:16" x14ac:dyDescent="0.2">
      <c r="A35" t="s">
        <v>227</v>
      </c>
      <c r="B35" t="s">
        <v>228</v>
      </c>
      <c r="C35" t="s">
        <v>229</v>
      </c>
      <c r="D35" s="4" t="s">
        <v>230</v>
      </c>
      <c r="E35" s="5">
        <v>479065.35</v>
      </c>
      <c r="F35" s="5">
        <v>3343926.01</v>
      </c>
      <c r="G35" s="5">
        <v>30.226595</v>
      </c>
      <c r="H35" s="5">
        <v>-93.217376000000002</v>
      </c>
      <c r="I35" s="4" t="s">
        <v>161</v>
      </c>
      <c r="J35" s="5">
        <v>0.48</v>
      </c>
      <c r="K35" s="5">
        <v>0.26</v>
      </c>
      <c r="L35" s="5">
        <v>0.16</v>
      </c>
      <c r="M35" s="5">
        <v>0.12</v>
      </c>
      <c r="N35" s="5">
        <f t="shared" si="0"/>
        <v>0.255</v>
      </c>
      <c r="O35" s="46">
        <f t="shared" si="1"/>
        <v>5.758064526E-2</v>
      </c>
      <c r="P35" s="5">
        <f t="shared" si="2"/>
        <v>4.1129032328571427</v>
      </c>
    </row>
    <row r="36" spans="1:16" x14ac:dyDescent="0.2">
      <c r="A36" t="s">
        <v>231</v>
      </c>
      <c r="B36" t="s">
        <v>232</v>
      </c>
      <c r="C36" t="s">
        <v>233</v>
      </c>
      <c r="D36" s="4" t="s">
        <v>234</v>
      </c>
      <c r="E36" s="5">
        <v>407931.04</v>
      </c>
      <c r="F36" s="5">
        <v>4570808.6100000003</v>
      </c>
      <c r="G36" s="5">
        <v>41.283470000000001</v>
      </c>
      <c r="H36" s="5">
        <v>-70.099451000000002</v>
      </c>
      <c r="I36" s="4" t="s">
        <v>161</v>
      </c>
      <c r="J36" s="5">
        <v>0.79</v>
      </c>
      <c r="K36" s="5">
        <v>0.41</v>
      </c>
      <c r="L36" s="5">
        <v>0.12</v>
      </c>
      <c r="M36" s="5">
        <v>0.4</v>
      </c>
      <c r="N36" s="5">
        <f t="shared" si="0"/>
        <v>0.42999999999999994</v>
      </c>
      <c r="O36" s="46">
        <f t="shared" si="1"/>
        <v>9.7096774359999985E-2</v>
      </c>
      <c r="P36" s="5">
        <f t="shared" si="2"/>
        <v>6.9354838828571417</v>
      </c>
    </row>
    <row r="37" spans="1:16" x14ac:dyDescent="0.2">
      <c r="A37" t="s">
        <v>174</v>
      </c>
      <c r="B37" t="s">
        <v>235</v>
      </c>
      <c r="C37" t="s">
        <v>236</v>
      </c>
      <c r="D37" s="4" t="s">
        <v>234</v>
      </c>
      <c r="E37" s="5">
        <v>576367.68999999994</v>
      </c>
      <c r="F37" s="5">
        <v>5190538.34</v>
      </c>
      <c r="G37" s="5">
        <v>46.863999999999997</v>
      </c>
      <c r="H37" s="5">
        <v>-67.998035999999999</v>
      </c>
      <c r="I37" s="4" t="s">
        <v>161</v>
      </c>
      <c r="J37" s="5">
        <v>1.1200000000000001</v>
      </c>
      <c r="K37" s="5">
        <v>0.36</v>
      </c>
      <c r="L37" s="5">
        <v>0.06</v>
      </c>
      <c r="M37" s="5">
        <v>0.2</v>
      </c>
      <c r="N37" s="5">
        <f t="shared" si="0"/>
        <v>0.435</v>
      </c>
      <c r="O37" s="46">
        <f t="shared" si="1"/>
        <v>9.8225806619999995E-2</v>
      </c>
      <c r="P37" s="5">
        <f t="shared" si="2"/>
        <v>7.016129044285714</v>
      </c>
    </row>
    <row r="38" spans="1:16" x14ac:dyDescent="0.2">
      <c r="A38" t="s">
        <v>237</v>
      </c>
      <c r="B38" t="s">
        <v>238</v>
      </c>
      <c r="C38" t="s">
        <v>239</v>
      </c>
      <c r="D38" s="4" t="s">
        <v>240</v>
      </c>
      <c r="E38" s="5">
        <v>608627.29</v>
      </c>
      <c r="F38" s="5">
        <v>4757606.5599999996</v>
      </c>
      <c r="G38" s="5">
        <v>42.963360000000002</v>
      </c>
      <c r="H38" s="5">
        <v>-85.668086000000002</v>
      </c>
      <c r="I38" s="4" t="s">
        <v>161</v>
      </c>
      <c r="J38" s="5">
        <v>0.86</v>
      </c>
      <c r="K38" s="5">
        <v>0.4</v>
      </c>
      <c r="L38" s="5">
        <v>2.4700000000000002</v>
      </c>
      <c r="M38" s="5">
        <v>0.94</v>
      </c>
      <c r="N38" s="5">
        <f t="shared" si="0"/>
        <v>1.1675</v>
      </c>
      <c r="O38" s="46">
        <f t="shared" si="1"/>
        <v>0.26362903270999999</v>
      </c>
      <c r="P38" s="5">
        <f t="shared" si="2"/>
        <v>18.830645193571428</v>
      </c>
    </row>
    <row r="39" spans="1:16" x14ac:dyDescent="0.2">
      <c r="A39" t="s">
        <v>241</v>
      </c>
      <c r="B39" t="s">
        <v>238</v>
      </c>
      <c r="C39" t="s">
        <v>242</v>
      </c>
      <c r="D39" s="4" t="s">
        <v>240</v>
      </c>
      <c r="E39" s="5">
        <v>704377.77</v>
      </c>
      <c r="F39" s="5">
        <v>5154568.8499999996</v>
      </c>
      <c r="G39" s="5">
        <v>46.497711000000002</v>
      </c>
      <c r="H39" s="5">
        <v>-84.347588000000002</v>
      </c>
      <c r="I39" s="4" t="s">
        <v>161</v>
      </c>
      <c r="J39" s="5">
        <v>0.89</v>
      </c>
      <c r="K39" s="5">
        <v>1.32</v>
      </c>
      <c r="L39" s="5">
        <v>0.7</v>
      </c>
      <c r="M39" s="5">
        <v>0.64</v>
      </c>
      <c r="N39" s="5">
        <f t="shared" si="0"/>
        <v>0.88750000000000007</v>
      </c>
      <c r="O39" s="46">
        <f t="shared" si="1"/>
        <v>0.20040322615</v>
      </c>
      <c r="P39" s="5">
        <f t="shared" si="2"/>
        <v>14.314516153571429</v>
      </c>
    </row>
    <row r="40" spans="1:16" x14ac:dyDescent="0.2">
      <c r="A40" t="s">
        <v>243</v>
      </c>
      <c r="B40" t="s">
        <v>244</v>
      </c>
      <c r="C40" t="s">
        <v>245</v>
      </c>
      <c r="D40" s="4" t="s">
        <v>211</v>
      </c>
      <c r="E40" s="5">
        <v>409213.13</v>
      </c>
      <c r="F40" s="5">
        <v>5045592.0999999996</v>
      </c>
      <c r="G40" s="5">
        <v>45.557944999999997</v>
      </c>
      <c r="H40" s="5">
        <v>-94.163240000000002</v>
      </c>
      <c r="I40" s="4" t="s">
        <v>161</v>
      </c>
      <c r="J40" s="5">
        <v>1.18</v>
      </c>
      <c r="K40" s="5">
        <v>2.2799999999999998</v>
      </c>
      <c r="L40" s="5">
        <v>2.17</v>
      </c>
      <c r="M40" s="5">
        <v>0.47</v>
      </c>
      <c r="N40" s="5">
        <f t="shared" si="0"/>
        <v>1.5249999999999999</v>
      </c>
      <c r="O40" s="46">
        <f t="shared" si="1"/>
        <v>0.34435483929999999</v>
      </c>
      <c r="P40" s="5">
        <f t="shared" si="2"/>
        <v>24.596774235714285</v>
      </c>
    </row>
    <row r="41" spans="1:16" x14ac:dyDescent="0.2">
      <c r="A41" t="s">
        <v>246</v>
      </c>
      <c r="B41" t="s">
        <v>244</v>
      </c>
      <c r="C41" t="s">
        <v>247</v>
      </c>
      <c r="D41" s="4" t="s">
        <v>248</v>
      </c>
      <c r="E41" s="5">
        <v>470211.19</v>
      </c>
      <c r="F41" s="5">
        <v>5383327.25</v>
      </c>
      <c r="G41" s="5">
        <v>48.602314999999997</v>
      </c>
      <c r="H41" s="5">
        <v>-93.404067999999995</v>
      </c>
      <c r="I41" s="4" t="s">
        <v>161</v>
      </c>
      <c r="J41" s="5">
        <v>0.73</v>
      </c>
      <c r="K41" s="5">
        <v>1.32</v>
      </c>
      <c r="L41" s="5">
        <v>1.7</v>
      </c>
      <c r="M41" s="5">
        <v>0.62</v>
      </c>
      <c r="N41" s="5">
        <f t="shared" si="0"/>
        <v>1.0925</v>
      </c>
      <c r="O41" s="46">
        <f t="shared" si="1"/>
        <v>0.24669354881</v>
      </c>
      <c r="P41" s="5">
        <f t="shared" si="2"/>
        <v>17.620967772142858</v>
      </c>
    </row>
    <row r="42" spans="1:16" x14ac:dyDescent="0.2">
      <c r="A42" t="s">
        <v>187</v>
      </c>
      <c r="B42" t="s">
        <v>157</v>
      </c>
      <c r="C42" t="s">
        <v>249</v>
      </c>
      <c r="D42" s="4" t="s">
        <v>168</v>
      </c>
      <c r="E42" s="5">
        <v>557703.29</v>
      </c>
      <c r="F42" s="5">
        <v>4311628.1100000003</v>
      </c>
      <c r="G42" s="5">
        <v>38.951704999999997</v>
      </c>
      <c r="H42" s="5">
        <v>-92.334072000000006</v>
      </c>
      <c r="I42" s="4" t="s">
        <v>161</v>
      </c>
      <c r="J42" s="5">
        <v>0.55000000000000004</v>
      </c>
      <c r="K42" s="5">
        <v>0.5</v>
      </c>
      <c r="L42" s="5">
        <v>1.85</v>
      </c>
      <c r="M42" s="5">
        <v>0.37</v>
      </c>
      <c r="N42" s="5">
        <f t="shared" si="0"/>
        <v>0.81750000000000012</v>
      </c>
      <c r="O42" s="46">
        <f t="shared" si="1"/>
        <v>0.18459677451000001</v>
      </c>
      <c r="P42" s="5">
        <f t="shared" si="2"/>
        <v>13.185483893571428</v>
      </c>
    </row>
    <row r="43" spans="1:16" x14ac:dyDescent="0.2">
      <c r="A43" t="s">
        <v>250</v>
      </c>
      <c r="B43" t="s">
        <v>251</v>
      </c>
      <c r="C43" t="s">
        <v>252</v>
      </c>
      <c r="D43" s="4" t="s">
        <v>168</v>
      </c>
      <c r="E43" s="5">
        <v>765092.32</v>
      </c>
      <c r="F43" s="5">
        <v>3577031.1</v>
      </c>
      <c r="G43" s="5">
        <v>32.298757000000002</v>
      </c>
      <c r="H43" s="5">
        <v>-90.184809999999999</v>
      </c>
      <c r="I43" s="4" t="s">
        <v>161</v>
      </c>
      <c r="J43" s="5">
        <v>0.46</v>
      </c>
      <c r="K43" s="5">
        <v>0.27</v>
      </c>
      <c r="L43" s="5">
        <v>0.14000000000000001</v>
      </c>
      <c r="M43" s="5">
        <v>0.19</v>
      </c>
      <c r="N43" s="5">
        <f t="shared" si="0"/>
        <v>0.26500000000000001</v>
      </c>
      <c r="O43" s="46">
        <f t="shared" si="1"/>
        <v>5.9838709779999999E-2</v>
      </c>
      <c r="P43" s="5">
        <f t="shared" si="2"/>
        <v>4.2741935557142856</v>
      </c>
    </row>
    <row r="44" spans="1:16" x14ac:dyDescent="0.2">
      <c r="A44" t="s">
        <v>253</v>
      </c>
      <c r="B44" t="s">
        <v>254</v>
      </c>
      <c r="C44" t="s">
        <v>255</v>
      </c>
      <c r="D44" s="4" t="s">
        <v>218</v>
      </c>
      <c r="E44" s="5">
        <v>420398.1</v>
      </c>
      <c r="F44" s="5">
        <v>5160033.3499999996</v>
      </c>
      <c r="G44" s="5">
        <v>46.589145000000002</v>
      </c>
      <c r="H44" s="5">
        <v>-112.039106</v>
      </c>
      <c r="I44" s="4" t="s">
        <v>161</v>
      </c>
      <c r="J44" s="5">
        <v>0.49</v>
      </c>
      <c r="K44" s="5">
        <v>0.03</v>
      </c>
      <c r="L44" s="5">
        <v>0.13</v>
      </c>
      <c r="M44" s="5">
        <v>0.26</v>
      </c>
      <c r="N44" s="5">
        <f t="shared" si="0"/>
        <v>0.22750000000000001</v>
      </c>
      <c r="O44" s="46">
        <f t="shared" si="1"/>
        <v>5.1370967830000003E-2</v>
      </c>
      <c r="P44" s="5">
        <f t="shared" si="2"/>
        <v>3.669354845</v>
      </c>
    </row>
    <row r="45" spans="1:16" x14ac:dyDescent="0.2">
      <c r="A45" t="s">
        <v>256</v>
      </c>
      <c r="B45" t="s">
        <v>254</v>
      </c>
      <c r="C45" t="s">
        <v>257</v>
      </c>
      <c r="D45" s="4" t="s">
        <v>258</v>
      </c>
      <c r="E45" s="5">
        <v>378375.87</v>
      </c>
      <c r="F45" s="5">
        <v>5339487.42</v>
      </c>
      <c r="G45" s="5">
        <v>39.227251000000003</v>
      </c>
      <c r="H45" s="5">
        <v>-92.846575999999999</v>
      </c>
      <c r="I45" s="4" t="s">
        <v>161</v>
      </c>
      <c r="J45" s="5">
        <v>0.71</v>
      </c>
      <c r="K45" s="5">
        <v>0.33</v>
      </c>
      <c r="L45" s="5">
        <v>0.56000000000000005</v>
      </c>
      <c r="M45" s="5">
        <v>0.22</v>
      </c>
      <c r="N45" s="5">
        <f t="shared" si="0"/>
        <v>0.45500000000000002</v>
      </c>
      <c r="O45" s="46">
        <f t="shared" si="1"/>
        <v>0.10274193566000001</v>
      </c>
      <c r="P45" s="5">
        <f t="shared" si="2"/>
        <v>7.33870969</v>
      </c>
    </row>
    <row r="46" spans="1:16" x14ac:dyDescent="0.2">
      <c r="A46" t="s">
        <v>259</v>
      </c>
      <c r="B46" t="s">
        <v>260</v>
      </c>
      <c r="C46" t="s">
        <v>261</v>
      </c>
      <c r="D46" s="4" t="s">
        <v>193</v>
      </c>
      <c r="E46" s="5">
        <v>437172.63</v>
      </c>
      <c r="F46" s="5">
        <v>3897598.51</v>
      </c>
      <c r="G46" s="5">
        <v>35.219455000000004</v>
      </c>
      <c r="H46" s="5">
        <v>-75.690348999999998</v>
      </c>
      <c r="I46" s="4" t="s">
        <v>161</v>
      </c>
      <c r="J46" s="5">
        <v>0.04</v>
      </c>
      <c r="K46" s="5">
        <v>0.23</v>
      </c>
      <c r="L46" s="5">
        <v>0.62</v>
      </c>
      <c r="M46" s="5">
        <v>0.14000000000000001</v>
      </c>
      <c r="N46" s="5">
        <f t="shared" si="0"/>
        <v>0.25750000000000001</v>
      </c>
      <c r="O46" s="46">
        <f t="shared" si="1"/>
        <v>5.8145161389999998E-2</v>
      </c>
      <c r="P46" s="5">
        <f t="shared" si="2"/>
        <v>4.1532258135714279</v>
      </c>
    </row>
    <row r="47" spans="1:16" x14ac:dyDescent="0.2">
      <c r="A47" t="s">
        <v>262</v>
      </c>
      <c r="B47" t="s">
        <v>263</v>
      </c>
      <c r="C47" t="s">
        <v>264</v>
      </c>
      <c r="D47" s="4" t="s">
        <v>265</v>
      </c>
      <c r="E47" s="5">
        <v>363908.61</v>
      </c>
      <c r="F47" s="5">
        <v>5185409.66</v>
      </c>
      <c r="G47" s="5">
        <v>46.808326999999998</v>
      </c>
      <c r="H47" s="5">
        <v>-100.783739</v>
      </c>
      <c r="I47" s="4" t="s">
        <v>161</v>
      </c>
      <c r="J47" s="5">
        <v>0.74</v>
      </c>
      <c r="K47" s="5">
        <v>0.89</v>
      </c>
      <c r="L47" s="5">
        <v>1.28</v>
      </c>
      <c r="M47" s="5">
        <v>0.34</v>
      </c>
      <c r="N47" s="5">
        <f t="shared" si="0"/>
        <v>0.8125</v>
      </c>
      <c r="O47" s="46">
        <f t="shared" si="1"/>
        <v>0.18346774224999998</v>
      </c>
      <c r="P47" s="5">
        <f t="shared" si="2"/>
        <v>13.104838732142856</v>
      </c>
    </row>
    <row r="48" spans="1:16" x14ac:dyDescent="0.2">
      <c r="A48" t="s">
        <v>266</v>
      </c>
      <c r="B48" t="s">
        <v>267</v>
      </c>
      <c r="C48" t="s">
        <v>268</v>
      </c>
      <c r="D48" s="4" t="s">
        <v>265</v>
      </c>
      <c r="E48" s="5">
        <v>555399.5</v>
      </c>
      <c r="F48" s="5">
        <v>4530794.7300000004</v>
      </c>
      <c r="G48" s="5">
        <v>40.926395999999997</v>
      </c>
      <c r="H48" s="5">
        <v>-98.342011999999997</v>
      </c>
      <c r="I48" s="4" t="s">
        <v>161</v>
      </c>
      <c r="J48" s="5">
        <v>0.67</v>
      </c>
      <c r="K48" s="5">
        <v>1.8</v>
      </c>
      <c r="L48" s="5">
        <v>0.94</v>
      </c>
      <c r="M48" s="5">
        <v>0.55000000000000004</v>
      </c>
      <c r="N48" s="5">
        <f t="shared" si="0"/>
        <v>0.99</v>
      </c>
      <c r="O48" s="46">
        <f t="shared" si="1"/>
        <v>0.22354838748</v>
      </c>
      <c r="P48" s="5">
        <f t="shared" si="2"/>
        <v>15.967741962857142</v>
      </c>
    </row>
    <row r="49" spans="1:16" x14ac:dyDescent="0.2">
      <c r="A49" t="s">
        <v>269</v>
      </c>
      <c r="B49" t="s">
        <v>270</v>
      </c>
      <c r="C49" t="s">
        <v>271</v>
      </c>
      <c r="D49" s="4" t="s">
        <v>272</v>
      </c>
      <c r="E49" s="5">
        <v>610613.42000000004</v>
      </c>
      <c r="F49" s="5">
        <v>4635827.67</v>
      </c>
      <c r="G49" s="5">
        <v>41.866633999999998</v>
      </c>
      <c r="H49" s="5">
        <v>-103.66716599999999</v>
      </c>
      <c r="I49" s="4" t="s">
        <v>161</v>
      </c>
      <c r="J49" s="5">
        <v>1.1499999999999999</v>
      </c>
      <c r="K49" s="5">
        <v>0.27</v>
      </c>
      <c r="L49" s="5">
        <v>0.48</v>
      </c>
      <c r="M49" s="5">
        <v>0.46</v>
      </c>
      <c r="N49" s="5">
        <f t="shared" si="0"/>
        <v>0.59</v>
      </c>
      <c r="O49" s="46">
        <f t="shared" si="1"/>
        <v>0.13322580667999998</v>
      </c>
      <c r="P49" s="5">
        <f t="shared" si="2"/>
        <v>9.5161290485714272</v>
      </c>
    </row>
    <row r="50" spans="1:16" x14ac:dyDescent="0.2">
      <c r="A50" t="s">
        <v>273</v>
      </c>
      <c r="B50" t="s">
        <v>274</v>
      </c>
      <c r="C50" t="s">
        <v>275</v>
      </c>
      <c r="D50" s="4" t="s">
        <v>276</v>
      </c>
      <c r="E50" s="5">
        <v>383281.15</v>
      </c>
      <c r="F50" s="5">
        <v>5378415.4500000002</v>
      </c>
      <c r="G50" s="5">
        <v>48.547972000000001</v>
      </c>
      <c r="H50" s="5">
        <v>-58.581535000000002</v>
      </c>
      <c r="I50" s="4" t="s">
        <v>161</v>
      </c>
      <c r="J50" s="5">
        <v>0.28999999999999998</v>
      </c>
      <c r="K50" s="5">
        <v>0.32</v>
      </c>
      <c r="L50" s="5">
        <v>0.37</v>
      </c>
      <c r="M50" s="5">
        <v>0.27</v>
      </c>
      <c r="N50" s="5">
        <f t="shared" si="0"/>
        <v>0.3125</v>
      </c>
      <c r="O50" s="46">
        <f t="shared" si="1"/>
        <v>7.0564516250000001E-2</v>
      </c>
      <c r="P50" s="5">
        <f t="shared" si="2"/>
        <v>5.0403225892857151</v>
      </c>
    </row>
    <row r="51" spans="1:16" x14ac:dyDescent="0.2">
      <c r="A51" t="s">
        <v>277</v>
      </c>
      <c r="B51" t="s">
        <v>278</v>
      </c>
      <c r="C51" t="s">
        <v>279</v>
      </c>
      <c r="D51" s="4" t="s">
        <v>280</v>
      </c>
      <c r="E51" s="5">
        <v>349543.92</v>
      </c>
      <c r="F51" s="5">
        <v>3883646.95</v>
      </c>
      <c r="G51" s="5">
        <v>35.084386000000002</v>
      </c>
      <c r="H51" s="5">
        <v>-106.65042200000001</v>
      </c>
      <c r="I51" s="4" t="s">
        <v>161</v>
      </c>
      <c r="J51" s="5">
        <v>0.86</v>
      </c>
      <c r="K51" s="5">
        <v>0.4</v>
      </c>
      <c r="L51" s="5">
        <v>0.3</v>
      </c>
      <c r="M51" s="5">
        <v>0.64</v>
      </c>
      <c r="N51" s="5">
        <f t="shared" si="0"/>
        <v>0.55000000000000004</v>
      </c>
      <c r="O51" s="46">
        <f t="shared" si="1"/>
        <v>0.12419354860000001</v>
      </c>
      <c r="P51" s="5">
        <f t="shared" si="2"/>
        <v>8.8709677571428571</v>
      </c>
    </row>
    <row r="52" spans="1:16" x14ac:dyDescent="0.2">
      <c r="A52" t="s">
        <v>228</v>
      </c>
      <c r="B52" t="s">
        <v>281</v>
      </c>
      <c r="C52" t="s">
        <v>282</v>
      </c>
      <c r="D52" s="4" t="s">
        <v>183</v>
      </c>
      <c r="E52" s="5">
        <v>667301.30000000005</v>
      </c>
      <c r="F52" s="5">
        <v>4004400.83</v>
      </c>
      <c r="G52" s="5">
        <v>36.169983000000002</v>
      </c>
      <c r="H52" s="5">
        <v>-115.13986</v>
      </c>
      <c r="I52" s="4" t="s">
        <v>161</v>
      </c>
      <c r="J52" s="5">
        <v>1.25</v>
      </c>
      <c r="K52" s="5">
        <v>0.01</v>
      </c>
      <c r="L52" s="5">
        <v>0.3</v>
      </c>
      <c r="M52" s="5">
        <v>0.22</v>
      </c>
      <c r="N52" s="5">
        <f t="shared" si="0"/>
        <v>0.44500000000000001</v>
      </c>
      <c r="O52" s="46">
        <f t="shared" si="1"/>
        <v>0.10048387114</v>
      </c>
      <c r="P52" s="5">
        <f t="shared" si="2"/>
        <v>7.177419367142857</v>
      </c>
    </row>
    <row r="53" spans="1:16" x14ac:dyDescent="0.2">
      <c r="A53" t="s">
        <v>283</v>
      </c>
      <c r="B53" t="s">
        <v>281</v>
      </c>
      <c r="C53" t="s">
        <v>284</v>
      </c>
      <c r="D53" s="4" t="s">
        <v>183</v>
      </c>
      <c r="E53" s="5">
        <v>683422.89</v>
      </c>
      <c r="F53" s="5">
        <v>4347043.37</v>
      </c>
      <c r="G53" s="5">
        <v>39.253332999999998</v>
      </c>
      <c r="H53" s="5">
        <v>-114.87424799999999</v>
      </c>
      <c r="I53" s="4" t="s">
        <v>161</v>
      </c>
      <c r="J53" s="5">
        <v>1.44</v>
      </c>
      <c r="K53" s="5">
        <v>0.01</v>
      </c>
      <c r="L53" s="5">
        <v>0.12</v>
      </c>
      <c r="M53" s="5">
        <v>0.24</v>
      </c>
      <c r="N53" s="5">
        <f t="shared" si="0"/>
        <v>0.45249999999999996</v>
      </c>
      <c r="O53" s="46">
        <f t="shared" si="1"/>
        <v>0.10217741952999998</v>
      </c>
      <c r="P53" s="5">
        <f t="shared" si="2"/>
        <v>7.2983871092857129</v>
      </c>
    </row>
    <row r="54" spans="1:16" x14ac:dyDescent="0.2">
      <c r="A54" t="s">
        <v>285</v>
      </c>
      <c r="B54" t="s">
        <v>281</v>
      </c>
      <c r="C54" t="s">
        <v>286</v>
      </c>
      <c r="D54" s="4" t="s">
        <v>215</v>
      </c>
      <c r="E54" s="5">
        <v>438102.25</v>
      </c>
      <c r="F54" s="5">
        <v>4536015.7699999996</v>
      </c>
      <c r="G54" s="5">
        <v>40.972957999999998</v>
      </c>
      <c r="H54" s="5">
        <v>-117.735685</v>
      </c>
      <c r="I54" s="4" t="s">
        <v>161</v>
      </c>
      <c r="J54" s="5">
        <v>1.8</v>
      </c>
      <c r="K54" s="5">
        <v>0.04</v>
      </c>
      <c r="L54" s="5">
        <v>0.09</v>
      </c>
      <c r="M54" s="5">
        <v>0.23</v>
      </c>
      <c r="N54" s="5">
        <f t="shared" si="0"/>
        <v>0.54</v>
      </c>
      <c r="O54" s="46">
        <f t="shared" si="1"/>
        <v>0.12193548408</v>
      </c>
      <c r="P54" s="5">
        <f t="shared" si="2"/>
        <v>8.7096774342857142</v>
      </c>
    </row>
    <row r="55" spans="1:16" x14ac:dyDescent="0.2">
      <c r="A55" t="s">
        <v>158</v>
      </c>
      <c r="B55" t="s">
        <v>287</v>
      </c>
      <c r="C55" t="s">
        <v>288</v>
      </c>
      <c r="D55" s="4" t="s">
        <v>289</v>
      </c>
      <c r="E55" s="5">
        <v>601947.47</v>
      </c>
      <c r="F55" s="5">
        <v>4722985.29</v>
      </c>
      <c r="G55" s="5">
        <v>42.652579000000003</v>
      </c>
      <c r="H55" s="5">
        <v>-73.756231999999997</v>
      </c>
      <c r="I55" s="4" t="s">
        <v>161</v>
      </c>
      <c r="J55" s="5">
        <v>0.75</v>
      </c>
      <c r="K55" s="5">
        <v>0.81</v>
      </c>
      <c r="L55" s="5">
        <v>0.55000000000000004</v>
      </c>
      <c r="M55" s="5">
        <v>1</v>
      </c>
      <c r="N55" s="5">
        <f t="shared" si="0"/>
        <v>0.77750000000000008</v>
      </c>
      <c r="O55" s="46">
        <f t="shared" si="1"/>
        <v>0.17556451643000001</v>
      </c>
      <c r="P55" s="5">
        <f t="shared" si="2"/>
        <v>12.540322602142858</v>
      </c>
    </row>
    <row r="56" spans="1:16" x14ac:dyDescent="0.2">
      <c r="A56" t="s">
        <v>290</v>
      </c>
      <c r="B56" t="s">
        <v>291</v>
      </c>
      <c r="C56" t="s">
        <v>292</v>
      </c>
      <c r="D56" s="4" t="s">
        <v>293</v>
      </c>
      <c r="E56" s="5">
        <v>456404.55</v>
      </c>
      <c r="F56" s="5">
        <v>4547928.01</v>
      </c>
      <c r="G56" s="5">
        <v>41.081445000000002</v>
      </c>
      <c r="H56" s="5">
        <v>-81.519005000000007</v>
      </c>
      <c r="I56" s="4" t="s">
        <v>161</v>
      </c>
      <c r="J56" s="5">
        <v>1.4</v>
      </c>
      <c r="K56" s="5">
        <v>1.46</v>
      </c>
      <c r="L56" s="5">
        <v>1.1599999999999999</v>
      </c>
      <c r="M56" s="5">
        <v>0.66</v>
      </c>
      <c r="N56" s="5">
        <f t="shared" si="0"/>
        <v>1.17</v>
      </c>
      <c r="O56" s="46">
        <f t="shared" si="1"/>
        <v>0.26419354883999996</v>
      </c>
      <c r="P56" s="5">
        <f t="shared" si="2"/>
        <v>18.87096777428571</v>
      </c>
    </row>
    <row r="57" spans="1:16" x14ac:dyDescent="0.2">
      <c r="A57" t="s">
        <v>294</v>
      </c>
      <c r="B57" t="s">
        <v>295</v>
      </c>
      <c r="C57" t="s">
        <v>296</v>
      </c>
      <c r="D57" s="4" t="s">
        <v>180</v>
      </c>
      <c r="E57" s="5">
        <v>497231.14</v>
      </c>
      <c r="F57" s="5">
        <v>4976607.68</v>
      </c>
      <c r="G57" s="5">
        <v>44.942898</v>
      </c>
      <c r="H57" s="5">
        <v>-123.035096</v>
      </c>
      <c r="I57" s="4" t="s">
        <v>161</v>
      </c>
      <c r="J57" s="5">
        <v>0.22</v>
      </c>
      <c r="K57" s="5">
        <v>0.01</v>
      </c>
      <c r="L57" s="5">
        <v>0.06</v>
      </c>
      <c r="M57" s="5">
        <v>0.1</v>
      </c>
      <c r="N57" s="5">
        <f t="shared" si="0"/>
        <v>9.7500000000000003E-2</v>
      </c>
      <c r="O57" s="46">
        <f t="shared" si="1"/>
        <v>2.2016129070000001E-2</v>
      </c>
      <c r="P57" s="5">
        <f t="shared" si="2"/>
        <v>1.5725806478571429</v>
      </c>
    </row>
    <row r="58" spans="1:16" x14ac:dyDescent="0.2">
      <c r="A58" t="s">
        <v>235</v>
      </c>
      <c r="B58" t="s">
        <v>295</v>
      </c>
      <c r="C58" t="s">
        <v>297</v>
      </c>
      <c r="D58" s="4" t="s">
        <v>180</v>
      </c>
      <c r="E58" s="5">
        <v>510250.1</v>
      </c>
      <c r="F58" s="5">
        <v>4686037.3600000003</v>
      </c>
      <c r="G58" s="5">
        <v>42.326515000000001</v>
      </c>
      <c r="H58" s="5">
        <v>-122.875595</v>
      </c>
      <c r="I58" s="4" t="s">
        <v>161</v>
      </c>
      <c r="J58" s="5">
        <v>0.01</v>
      </c>
      <c r="K58" s="5">
        <v>0.03</v>
      </c>
      <c r="L58" s="5">
        <v>0.66</v>
      </c>
      <c r="M58" s="5">
        <v>0.21</v>
      </c>
      <c r="N58" s="5">
        <f t="shared" si="0"/>
        <v>0.22750000000000001</v>
      </c>
      <c r="O58" s="46">
        <f t="shared" si="1"/>
        <v>5.1370967830000003E-2</v>
      </c>
      <c r="P58" s="5">
        <f t="shared" si="2"/>
        <v>3.669354845</v>
      </c>
    </row>
    <row r="59" spans="1:16" x14ac:dyDescent="0.2">
      <c r="A59" t="s">
        <v>298</v>
      </c>
      <c r="B59" t="s">
        <v>299</v>
      </c>
      <c r="C59" t="s">
        <v>300</v>
      </c>
      <c r="D59" s="4" t="s">
        <v>289</v>
      </c>
      <c r="E59" s="5">
        <v>332316.68</v>
      </c>
      <c r="F59" s="5">
        <v>4567462.75</v>
      </c>
      <c r="G59" s="5">
        <v>41.241190000000003</v>
      </c>
      <c r="H59" s="5">
        <v>-77.001079000000004</v>
      </c>
      <c r="I59" s="4" t="s">
        <v>161</v>
      </c>
      <c r="J59" s="5">
        <v>1</v>
      </c>
      <c r="K59" s="5">
        <v>1.64</v>
      </c>
      <c r="L59" s="5">
        <v>1.76</v>
      </c>
      <c r="M59" s="5">
        <v>0.87</v>
      </c>
      <c r="N59" s="5">
        <f t="shared" si="0"/>
        <v>1.3174999999999999</v>
      </c>
      <c r="O59" s="46">
        <f t="shared" si="1"/>
        <v>0.29750000050999997</v>
      </c>
      <c r="P59" s="5">
        <f t="shared" si="2"/>
        <v>21.25000003642857</v>
      </c>
    </row>
    <row r="60" spans="1:16" x14ac:dyDescent="0.2">
      <c r="A60" t="s">
        <v>301</v>
      </c>
      <c r="B60" t="s">
        <v>269</v>
      </c>
      <c r="C60" t="s">
        <v>302</v>
      </c>
      <c r="D60" s="4" t="s">
        <v>207</v>
      </c>
      <c r="E60" s="5">
        <v>600102.27</v>
      </c>
      <c r="F60" s="5">
        <v>3627016.57</v>
      </c>
      <c r="G60" s="5">
        <v>32.776474999999998</v>
      </c>
      <c r="H60" s="5">
        <v>-79.931050999999997</v>
      </c>
      <c r="I60" s="4" t="s">
        <v>161</v>
      </c>
      <c r="J60" s="5">
        <v>0.19</v>
      </c>
      <c r="K60" s="5">
        <v>0.19</v>
      </c>
      <c r="L60" s="5">
        <v>0.2</v>
      </c>
      <c r="M60" s="5">
        <v>0.26</v>
      </c>
      <c r="N60" s="5">
        <f t="shared" si="0"/>
        <v>0.21000000000000002</v>
      </c>
      <c r="O60" s="46">
        <f t="shared" si="1"/>
        <v>4.7419354920000004E-2</v>
      </c>
      <c r="P60" s="5">
        <f t="shared" si="2"/>
        <v>3.3870967800000003</v>
      </c>
    </row>
    <row r="61" spans="1:16" x14ac:dyDescent="0.2">
      <c r="A61" t="s">
        <v>303</v>
      </c>
      <c r="B61" t="s">
        <v>181</v>
      </c>
      <c r="C61" t="s">
        <v>304</v>
      </c>
      <c r="D61" s="4" t="s">
        <v>265</v>
      </c>
      <c r="E61" s="5">
        <v>562610.79</v>
      </c>
      <c r="F61" s="5">
        <v>4912527.26</v>
      </c>
      <c r="G61" s="5">
        <v>44.363317000000002</v>
      </c>
      <c r="H61" s="5">
        <v>-98.214257000000003</v>
      </c>
      <c r="I61" s="4" t="s">
        <v>161</v>
      </c>
      <c r="J61" s="5">
        <v>1.1399999999999999</v>
      </c>
      <c r="K61" s="5">
        <v>2.16</v>
      </c>
      <c r="L61" s="5">
        <v>1.53</v>
      </c>
      <c r="M61" s="5">
        <v>0.44</v>
      </c>
      <c r="N61" s="5">
        <f t="shared" si="0"/>
        <v>1.3175000000000001</v>
      </c>
      <c r="O61" s="46">
        <f t="shared" si="1"/>
        <v>0.29750000051000003</v>
      </c>
      <c r="P61" s="5">
        <f t="shared" si="2"/>
        <v>21.250000036428574</v>
      </c>
    </row>
    <row r="62" spans="1:16" x14ac:dyDescent="0.2">
      <c r="A62" t="s">
        <v>305</v>
      </c>
      <c r="B62" t="s">
        <v>306</v>
      </c>
      <c r="C62" t="s">
        <v>307</v>
      </c>
      <c r="D62" s="4" t="s">
        <v>164</v>
      </c>
      <c r="E62" s="5">
        <v>519643.24</v>
      </c>
      <c r="F62" s="5">
        <v>4002012.58</v>
      </c>
      <c r="G62" s="5">
        <v>36.162663999999999</v>
      </c>
      <c r="H62" s="5">
        <v>-86.781602000000007</v>
      </c>
      <c r="I62" s="4" t="s">
        <v>161</v>
      </c>
      <c r="J62" s="5">
        <v>0.44</v>
      </c>
      <c r="K62" s="5">
        <v>0.08</v>
      </c>
      <c r="L62" s="5">
        <v>0.11</v>
      </c>
      <c r="M62" s="5">
        <v>0.21</v>
      </c>
      <c r="N62" s="5">
        <f t="shared" si="0"/>
        <v>0.21</v>
      </c>
      <c r="O62" s="46">
        <f t="shared" si="1"/>
        <v>4.7419354919999997E-2</v>
      </c>
      <c r="P62" s="5">
        <f t="shared" si="2"/>
        <v>3.3870967799999998</v>
      </c>
    </row>
    <row r="63" spans="1:16" x14ac:dyDescent="0.2">
      <c r="A63" t="s">
        <v>308</v>
      </c>
      <c r="B63" t="s">
        <v>309</v>
      </c>
      <c r="C63" t="s">
        <v>310</v>
      </c>
      <c r="D63" s="4" t="s">
        <v>311</v>
      </c>
      <c r="E63" s="5">
        <v>359363.41</v>
      </c>
      <c r="F63" s="5">
        <v>3515001.62</v>
      </c>
      <c r="G63" s="5">
        <v>31.761877999999999</v>
      </c>
      <c r="H63" s="5">
        <v>-106.485022</v>
      </c>
      <c r="I63" s="4" t="s">
        <v>161</v>
      </c>
      <c r="J63" s="5">
        <v>0.49</v>
      </c>
      <c r="K63" s="5">
        <v>0.33</v>
      </c>
      <c r="L63" s="5">
        <v>1.21</v>
      </c>
      <c r="M63" s="5">
        <v>0.6</v>
      </c>
      <c r="N63" s="5">
        <f t="shared" si="0"/>
        <v>0.65750000000000008</v>
      </c>
      <c r="O63" s="46">
        <f t="shared" si="1"/>
        <v>0.14846774219</v>
      </c>
      <c r="P63" s="5">
        <f t="shared" si="2"/>
        <v>10.604838727857143</v>
      </c>
    </row>
    <row r="64" spans="1:16" x14ac:dyDescent="0.2">
      <c r="A64" t="s">
        <v>312</v>
      </c>
      <c r="B64" t="s">
        <v>309</v>
      </c>
      <c r="C64" t="s">
        <v>313</v>
      </c>
      <c r="D64" s="4" t="s">
        <v>314</v>
      </c>
      <c r="E64" s="5">
        <v>650503.92000000004</v>
      </c>
      <c r="F64" s="5">
        <v>2865665.21</v>
      </c>
      <c r="G64" s="5">
        <v>25.901747</v>
      </c>
      <c r="H64" s="5">
        <v>-97.497484</v>
      </c>
      <c r="I64" s="4" t="s">
        <v>161</v>
      </c>
      <c r="J64" s="5">
        <v>0.13</v>
      </c>
      <c r="K64" s="5">
        <v>0.61</v>
      </c>
      <c r="L64" s="5">
        <v>0.44</v>
      </c>
      <c r="M64" s="5">
        <v>0.57999999999999996</v>
      </c>
      <c r="N64" s="5">
        <f t="shared" si="0"/>
        <v>0.43999999999999995</v>
      </c>
      <c r="O64" s="46">
        <f t="shared" si="1"/>
        <v>9.935483887999999E-2</v>
      </c>
      <c r="P64" s="5">
        <f t="shared" si="2"/>
        <v>7.0967742057142855</v>
      </c>
    </row>
    <row r="65" spans="1:22" x14ac:dyDescent="0.2">
      <c r="A65" t="s">
        <v>315</v>
      </c>
      <c r="B65" t="s">
        <v>309</v>
      </c>
      <c r="C65" t="s">
        <v>316</v>
      </c>
      <c r="D65" s="4" t="s">
        <v>314</v>
      </c>
      <c r="E65" s="5">
        <v>449869.01</v>
      </c>
      <c r="F65" s="5">
        <v>3042313.84</v>
      </c>
      <c r="G65" s="5">
        <v>27.503561000000001</v>
      </c>
      <c r="H65" s="5">
        <v>-99.507552000000004</v>
      </c>
      <c r="I65" s="4" t="s">
        <v>161</v>
      </c>
      <c r="J65" s="5">
        <v>0.3</v>
      </c>
      <c r="K65" s="5">
        <v>1.05</v>
      </c>
      <c r="L65" s="5">
        <v>2</v>
      </c>
      <c r="M65" s="5">
        <v>0.61</v>
      </c>
      <c r="N65" s="5">
        <f t="shared" si="0"/>
        <v>0.99</v>
      </c>
      <c r="O65" s="46">
        <f t="shared" si="1"/>
        <v>0.22354838748</v>
      </c>
      <c r="P65" s="5">
        <f t="shared" si="2"/>
        <v>15.967741962857142</v>
      </c>
    </row>
    <row r="66" spans="1:22" x14ac:dyDescent="0.2">
      <c r="A66" t="s">
        <v>317</v>
      </c>
      <c r="B66" t="s">
        <v>309</v>
      </c>
      <c r="C66" t="s">
        <v>318</v>
      </c>
      <c r="D66" s="4" t="s">
        <v>314</v>
      </c>
      <c r="E66" s="5">
        <v>363473.55</v>
      </c>
      <c r="F66" s="5">
        <v>3481895.18</v>
      </c>
      <c r="G66" s="5">
        <v>31.463771999999999</v>
      </c>
      <c r="H66" s="5">
        <v>-100.437037</v>
      </c>
      <c r="I66" s="4" t="s">
        <v>161</v>
      </c>
      <c r="J66" s="5">
        <v>0.47</v>
      </c>
      <c r="K66" s="5">
        <v>1.54</v>
      </c>
      <c r="L66" s="5">
        <v>1.74</v>
      </c>
      <c r="M66" s="5">
        <v>1.18</v>
      </c>
      <c r="N66" s="5">
        <f t="shared" si="0"/>
        <v>1.2324999999999999</v>
      </c>
      <c r="O66" s="46">
        <f t="shared" si="1"/>
        <v>0.27830645208999999</v>
      </c>
      <c r="P66" s="5">
        <f t="shared" si="2"/>
        <v>19.879032292142856</v>
      </c>
    </row>
    <row r="67" spans="1:22" x14ac:dyDescent="0.2">
      <c r="A67" t="s">
        <v>319</v>
      </c>
      <c r="B67" t="s">
        <v>309</v>
      </c>
      <c r="C67" t="s">
        <v>320</v>
      </c>
      <c r="D67" s="4" t="s">
        <v>224</v>
      </c>
      <c r="E67" s="5">
        <v>242303.73</v>
      </c>
      <c r="F67" s="5">
        <v>3901336.05</v>
      </c>
      <c r="G67" s="5">
        <v>35.221997000000002</v>
      </c>
      <c r="H67" s="5">
        <v>-101.83129700000001</v>
      </c>
      <c r="I67" s="4" t="s">
        <v>161</v>
      </c>
      <c r="J67" s="5">
        <v>0.68</v>
      </c>
      <c r="K67" s="5">
        <v>0.39</v>
      </c>
      <c r="L67" s="5">
        <v>0.24</v>
      </c>
      <c r="M67" s="5">
        <v>0.33</v>
      </c>
      <c r="N67" s="5">
        <f t="shared" si="0"/>
        <v>0.41000000000000003</v>
      </c>
      <c r="O67" s="46">
        <f t="shared" si="1"/>
        <v>9.2580645320000002E-2</v>
      </c>
      <c r="P67" s="5">
        <f t="shared" si="2"/>
        <v>6.6129032371428575</v>
      </c>
    </row>
    <row r="68" spans="1:22" x14ac:dyDescent="0.2">
      <c r="A68" t="s">
        <v>321</v>
      </c>
      <c r="B68" t="s">
        <v>309</v>
      </c>
      <c r="C68" t="s">
        <v>322</v>
      </c>
      <c r="D68" s="4" t="s">
        <v>224</v>
      </c>
      <c r="E68" s="5">
        <v>656370.82999999996</v>
      </c>
      <c r="F68" s="5">
        <v>3625413.52</v>
      </c>
      <c r="G68" s="5">
        <v>32.755488</v>
      </c>
      <c r="H68" s="5">
        <v>-97.330765999999997</v>
      </c>
      <c r="I68" s="4" t="s">
        <v>161</v>
      </c>
      <c r="J68" s="5">
        <v>0.42</v>
      </c>
      <c r="K68" s="5">
        <v>0.46</v>
      </c>
      <c r="L68" s="5">
        <v>0.74</v>
      </c>
      <c r="M68" s="5">
        <v>0.55000000000000004</v>
      </c>
      <c r="N68" s="5">
        <f t="shared" si="0"/>
        <v>0.54249999999999998</v>
      </c>
      <c r="O68" s="46">
        <f t="shared" si="1"/>
        <v>0.12250000020999999</v>
      </c>
      <c r="P68" s="5">
        <f t="shared" si="2"/>
        <v>8.7500000149999995</v>
      </c>
    </row>
    <row r="69" spans="1:22" x14ac:dyDescent="0.2">
      <c r="A69" t="s">
        <v>323</v>
      </c>
      <c r="B69" t="s">
        <v>324</v>
      </c>
      <c r="C69" t="s">
        <v>325</v>
      </c>
      <c r="D69" s="4" t="s">
        <v>326</v>
      </c>
      <c r="E69" s="5">
        <v>335199.58</v>
      </c>
      <c r="F69" s="5">
        <v>3575899.6</v>
      </c>
      <c r="G69" s="5">
        <v>32.3078</v>
      </c>
      <c r="H69" s="5">
        <v>-64.750500000000002</v>
      </c>
      <c r="I69" s="4" t="s">
        <v>161</v>
      </c>
      <c r="J69" s="5">
        <v>0.1</v>
      </c>
      <c r="K69" s="5">
        <v>0.11</v>
      </c>
      <c r="L69" s="5">
        <v>0.17</v>
      </c>
      <c r="M69" s="5">
        <v>0.18</v>
      </c>
      <c r="N69" s="5">
        <f t="shared" si="0"/>
        <v>0.14000000000000001</v>
      </c>
      <c r="O69" s="46">
        <f t="shared" si="1"/>
        <v>3.161290328E-2</v>
      </c>
      <c r="P69" s="5">
        <f t="shared" si="2"/>
        <v>2.25806452</v>
      </c>
    </row>
    <row r="70" spans="1:22" x14ac:dyDescent="0.2">
      <c r="A70" t="s">
        <v>327</v>
      </c>
      <c r="B70" t="s">
        <v>328</v>
      </c>
      <c r="C70" t="s">
        <v>329</v>
      </c>
      <c r="D70" s="4" t="s">
        <v>207</v>
      </c>
      <c r="E70" s="5">
        <v>593853.85</v>
      </c>
      <c r="F70" s="5">
        <v>4125457.76</v>
      </c>
      <c r="G70" s="5">
        <v>37.270969999999998</v>
      </c>
      <c r="H70" s="5">
        <v>-79.941427000000004</v>
      </c>
      <c r="I70" s="4" t="s">
        <v>161</v>
      </c>
      <c r="J70" s="5">
        <v>0.93</v>
      </c>
      <c r="K70" s="5">
        <v>0.41</v>
      </c>
      <c r="L70" s="5">
        <v>1.1000000000000001</v>
      </c>
      <c r="M70" s="5">
        <v>0.68</v>
      </c>
      <c r="N70" s="5">
        <f t="shared" si="0"/>
        <v>0.78000000000000014</v>
      </c>
      <c r="O70" s="46">
        <f t="shared" si="1"/>
        <v>0.17612903256000004</v>
      </c>
      <c r="P70" s="5">
        <f t="shared" si="2"/>
        <v>12.580645182857145</v>
      </c>
    </row>
    <row r="71" spans="1:22" x14ac:dyDescent="0.2">
      <c r="A71" t="s">
        <v>330</v>
      </c>
      <c r="B71" t="s">
        <v>331</v>
      </c>
      <c r="C71" t="s">
        <v>332</v>
      </c>
      <c r="D71" s="4" t="s">
        <v>289</v>
      </c>
      <c r="E71" s="5">
        <v>642195.29</v>
      </c>
      <c r="F71" s="5">
        <v>4926284.91</v>
      </c>
      <c r="G71" s="5">
        <v>44.475883000000003</v>
      </c>
      <c r="H71" s="5">
        <v>-73.212072000000006</v>
      </c>
      <c r="I71" s="4" t="s">
        <v>161</v>
      </c>
      <c r="J71" s="5">
        <v>1.36</v>
      </c>
      <c r="K71" s="5">
        <v>1.2</v>
      </c>
      <c r="L71" s="5">
        <v>1.25</v>
      </c>
      <c r="M71" s="5">
        <v>0.63</v>
      </c>
      <c r="N71" s="5">
        <f t="shared" si="0"/>
        <v>1.1100000000000001</v>
      </c>
      <c r="O71" s="46">
        <f t="shared" si="1"/>
        <v>0.25064516172000001</v>
      </c>
      <c r="P71" s="5">
        <f t="shared" si="2"/>
        <v>17.903225837142855</v>
      </c>
    </row>
    <row r="72" spans="1:22" x14ac:dyDescent="0.2">
      <c r="A72" t="s">
        <v>333</v>
      </c>
      <c r="B72" t="s">
        <v>190</v>
      </c>
      <c r="C72" t="s">
        <v>334</v>
      </c>
      <c r="D72" s="4" t="s">
        <v>180</v>
      </c>
      <c r="E72" s="5">
        <v>691015.37</v>
      </c>
      <c r="F72" s="5">
        <v>5163967.01</v>
      </c>
      <c r="G72" s="5">
        <v>46.602071000000002</v>
      </c>
      <c r="H72" s="5">
        <v>-120.505899</v>
      </c>
      <c r="I72" s="4" t="s">
        <v>161</v>
      </c>
      <c r="J72" s="5">
        <v>0.21</v>
      </c>
      <c r="K72" s="5">
        <v>0.3</v>
      </c>
      <c r="L72" s="5">
        <v>0.54</v>
      </c>
      <c r="M72" s="5">
        <v>0.22</v>
      </c>
      <c r="N72" s="5">
        <f t="shared" si="0"/>
        <v>0.3175</v>
      </c>
      <c r="O72" s="46">
        <f t="shared" si="1"/>
        <v>7.1693548509999996E-2</v>
      </c>
      <c r="P72" s="5">
        <f t="shared" si="2"/>
        <v>5.1209677507142857</v>
      </c>
    </row>
    <row r="73" spans="1:22" x14ac:dyDescent="0.2">
      <c r="A73" t="s">
        <v>335</v>
      </c>
      <c r="B73" t="s">
        <v>190</v>
      </c>
      <c r="C73" t="s">
        <v>336</v>
      </c>
      <c r="D73" s="4" t="s">
        <v>337</v>
      </c>
      <c r="E73" s="5">
        <v>371458.03</v>
      </c>
      <c r="F73" s="5">
        <v>5361288.03</v>
      </c>
      <c r="G73" s="5">
        <v>48.391644999999997</v>
      </c>
      <c r="H73" s="5">
        <v>-124.736401</v>
      </c>
      <c r="I73" s="4" t="s">
        <v>161</v>
      </c>
      <c r="J73" s="5">
        <v>0.38</v>
      </c>
      <c r="K73" s="5">
        <v>0.09</v>
      </c>
      <c r="L73" s="5">
        <v>0.18</v>
      </c>
      <c r="M73" s="5">
        <v>0.42</v>
      </c>
      <c r="N73" s="5">
        <f t="shared" si="0"/>
        <v>0.26749999999999996</v>
      </c>
      <c r="O73" s="46">
        <f t="shared" si="1"/>
        <v>6.040322590999999E-2</v>
      </c>
      <c r="P73" s="5">
        <f t="shared" si="2"/>
        <v>4.3145161364285709</v>
      </c>
    </row>
    <row r="74" spans="1:22" x14ac:dyDescent="0.2">
      <c r="A74" t="s">
        <v>338</v>
      </c>
      <c r="B74" t="s">
        <v>190</v>
      </c>
      <c r="C74" t="s">
        <v>339</v>
      </c>
      <c r="D74" s="4" t="s">
        <v>215</v>
      </c>
      <c r="E74" s="5">
        <v>468009.87</v>
      </c>
      <c r="F74" s="5">
        <v>5278464.1100000003</v>
      </c>
      <c r="G74" s="5">
        <v>47.65878</v>
      </c>
      <c r="H74" s="5">
        <v>-117.426047</v>
      </c>
      <c r="I74" s="4" t="s">
        <v>161</v>
      </c>
      <c r="J74" s="5">
        <v>0.64</v>
      </c>
      <c r="K74" s="5">
        <v>7.0000000000000007E-2</v>
      </c>
      <c r="L74" s="5">
        <v>0.16</v>
      </c>
      <c r="M74" s="5">
        <v>0.5</v>
      </c>
      <c r="N74" s="5">
        <f t="shared" si="0"/>
        <v>0.34250000000000003</v>
      </c>
      <c r="O74" s="46">
        <f t="shared" si="1"/>
        <v>7.7338709810000003E-2</v>
      </c>
      <c r="P74" s="5">
        <f t="shared" si="2"/>
        <v>5.5241935578571431</v>
      </c>
    </row>
    <row r="75" spans="1:22" x14ac:dyDescent="0.2">
      <c r="A75" t="s">
        <v>232</v>
      </c>
      <c r="B75" t="s">
        <v>285</v>
      </c>
      <c r="C75" t="s">
        <v>340</v>
      </c>
      <c r="D75" s="4" t="s">
        <v>240</v>
      </c>
      <c r="E75" s="5">
        <v>304507.77</v>
      </c>
      <c r="F75" s="5">
        <v>4771725.58</v>
      </c>
      <c r="G75" s="5">
        <v>43.073051999999997</v>
      </c>
      <c r="H75" s="5">
        <v>-89.401229999999998</v>
      </c>
      <c r="I75" s="4" t="s">
        <v>161</v>
      </c>
      <c r="J75" s="5">
        <v>0.27</v>
      </c>
      <c r="K75" s="5">
        <v>0.82</v>
      </c>
      <c r="L75" s="5">
        <v>1.76</v>
      </c>
      <c r="M75" s="5">
        <v>0.78</v>
      </c>
      <c r="N75" s="5">
        <f t="shared" si="0"/>
        <v>0.90749999999999997</v>
      </c>
      <c r="O75" s="46">
        <f t="shared" si="1"/>
        <v>0.20491935518999999</v>
      </c>
      <c r="P75" s="5">
        <f t="shared" si="2"/>
        <v>14.637096799285713</v>
      </c>
    </row>
    <row r="76" spans="1:22" x14ac:dyDescent="0.2">
      <c r="A76" t="s">
        <v>341</v>
      </c>
      <c r="B76" t="s">
        <v>342</v>
      </c>
      <c r="C76" t="s">
        <v>343</v>
      </c>
      <c r="D76" s="4" t="s">
        <v>272</v>
      </c>
      <c r="E76" s="5">
        <v>345279.98</v>
      </c>
      <c r="F76" s="5">
        <v>4962282.97</v>
      </c>
      <c r="G76" s="5">
        <v>44.797193999999998</v>
      </c>
      <c r="H76" s="5">
        <v>-106.95617900000001</v>
      </c>
      <c r="I76" s="4" t="s">
        <v>161</v>
      </c>
      <c r="J76" s="5">
        <v>0.55000000000000004</v>
      </c>
      <c r="K76" s="5">
        <v>0.06</v>
      </c>
      <c r="L76" s="5">
        <v>0.18</v>
      </c>
      <c r="M76" s="5">
        <v>0.42</v>
      </c>
      <c r="N76" s="5">
        <f t="shared" si="0"/>
        <v>0.30249999999999999</v>
      </c>
      <c r="O76" s="46">
        <f t="shared" si="1"/>
        <v>6.8306451729999995E-2</v>
      </c>
      <c r="P76" s="5">
        <f t="shared" si="2"/>
        <v>4.8790322664285712</v>
      </c>
    </row>
    <row r="77" spans="1:22" x14ac:dyDescent="0.2">
      <c r="J77" s="5"/>
      <c r="K77" s="5"/>
      <c r="L77" s="5"/>
      <c r="M77" s="5"/>
    </row>
    <row r="79" spans="1:22" ht="31" x14ac:dyDescent="0.35">
      <c r="A79" s="65" t="s">
        <v>344</v>
      </c>
      <c r="V79" s="83" t="s">
        <v>374</v>
      </c>
    </row>
    <row r="82" spans="22:25" ht="21" x14ac:dyDescent="0.25">
      <c r="V82" s="84" t="s">
        <v>375</v>
      </c>
      <c r="X82" t="s">
        <v>376</v>
      </c>
    </row>
    <row r="84" spans="22:25" ht="21" x14ac:dyDescent="0.25">
      <c r="V84" s="82" t="s">
        <v>377</v>
      </c>
    </row>
    <row r="85" spans="22:25" x14ac:dyDescent="0.2">
      <c r="X85" t="s">
        <v>378</v>
      </c>
      <c r="Y85" t="s">
        <v>379</v>
      </c>
    </row>
    <row r="86" spans="22:25" x14ac:dyDescent="0.2">
      <c r="X86" t="s">
        <v>380</v>
      </c>
      <c r="Y86" t="s">
        <v>381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614A-F3A1-DB49-B476-16A8A819EB12}">
  <dimension ref="A1:X56"/>
  <sheetViews>
    <sheetView topLeftCell="Y1" zoomScale="150" workbookViewId="0">
      <selection activeCell="Z23" sqref="Z23"/>
    </sheetView>
  </sheetViews>
  <sheetFormatPr baseColWidth="10" defaultRowHeight="16" x14ac:dyDescent="0.2"/>
  <cols>
    <col min="1" max="1" width="14.1640625" customWidth="1"/>
    <col min="2" max="2" width="17" customWidth="1"/>
    <col min="3" max="3" width="69.33203125" bestFit="1" customWidth="1"/>
    <col min="4" max="4" width="51.5" customWidth="1"/>
    <col min="5" max="5" width="12.6640625" customWidth="1"/>
    <col min="6" max="7" width="11.33203125" bestFit="1" customWidth="1"/>
    <col min="8" max="8" width="11.83203125" bestFit="1" customWidth="1"/>
    <col min="9" max="9" width="12.5" bestFit="1" customWidth="1"/>
    <col min="10" max="10" width="12" customWidth="1"/>
    <col min="11" max="11" width="6.83203125" bestFit="1" customWidth="1"/>
    <col min="12" max="12" width="12" bestFit="1" customWidth="1"/>
    <col min="13" max="13" width="11.33203125" bestFit="1" customWidth="1"/>
    <col min="14" max="14" width="6.83203125" bestFit="1" customWidth="1"/>
    <col min="15" max="15" width="13.83203125" bestFit="1" customWidth="1"/>
    <col min="16" max="16" width="14" bestFit="1" customWidth="1"/>
    <col min="17" max="18" width="8.1640625" bestFit="1" customWidth="1"/>
    <col min="20" max="20" width="20" bestFit="1" customWidth="1"/>
    <col min="22" max="22" width="15.5" customWidth="1"/>
  </cols>
  <sheetData>
    <row r="1" spans="1:23" x14ac:dyDescent="0.2">
      <c r="A1" t="s">
        <v>362</v>
      </c>
    </row>
    <row r="2" spans="1:23" x14ac:dyDescent="0.2">
      <c r="A2" t="s">
        <v>21</v>
      </c>
      <c r="D2" s="64" t="s">
        <v>22</v>
      </c>
      <c r="E2" t="s">
        <v>23</v>
      </c>
    </row>
    <row r="3" spans="1:23" x14ac:dyDescent="0.2">
      <c r="A3" t="s">
        <v>24</v>
      </c>
      <c r="D3" t="s">
        <v>25</v>
      </c>
      <c r="E3" t="s">
        <v>23</v>
      </c>
    </row>
    <row r="4" spans="1:23" x14ac:dyDescent="0.2">
      <c r="A4" t="s">
        <v>27</v>
      </c>
      <c r="D4" t="s">
        <v>26</v>
      </c>
      <c r="E4" t="s">
        <v>23</v>
      </c>
    </row>
    <row r="6" spans="1:23" x14ac:dyDescent="0.2">
      <c r="V6" s="73" t="s">
        <v>27</v>
      </c>
      <c r="W6" s="73"/>
    </row>
    <row r="7" spans="1:23" x14ac:dyDescent="0.2">
      <c r="C7" s="27"/>
      <c r="D7" s="71" t="s">
        <v>21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T7" s="72" t="s">
        <v>28</v>
      </c>
      <c r="V7" s="73" t="s">
        <v>29</v>
      </c>
      <c r="W7" s="73"/>
    </row>
    <row r="8" spans="1:23" x14ac:dyDescent="0.2">
      <c r="A8" t="s">
        <v>30</v>
      </c>
      <c r="B8" s="70" t="s">
        <v>31</v>
      </c>
      <c r="C8" s="4" t="s">
        <v>32</v>
      </c>
      <c r="D8" s="4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  <c r="P8" t="s">
        <v>45</v>
      </c>
      <c r="Q8" s="37" t="s">
        <v>46</v>
      </c>
      <c r="R8" t="s">
        <v>47</v>
      </c>
      <c r="T8" t="s">
        <v>400</v>
      </c>
      <c r="V8" t="s">
        <v>48</v>
      </c>
      <c r="W8" t="s">
        <v>401</v>
      </c>
    </row>
    <row r="9" spans="1:23" x14ac:dyDescent="0.2">
      <c r="B9" s="70"/>
      <c r="C9" s="4"/>
      <c r="D9" s="4"/>
      <c r="Q9" s="37"/>
    </row>
    <row r="10" spans="1:23" x14ac:dyDescent="0.2">
      <c r="A10" t="s">
        <v>49</v>
      </c>
      <c r="B10">
        <v>2000</v>
      </c>
      <c r="C10" s="4">
        <v>4.673</v>
      </c>
      <c r="D10" s="4">
        <v>0.185</v>
      </c>
      <c r="E10">
        <v>4.8579999999999997</v>
      </c>
      <c r="F10">
        <v>0.442</v>
      </c>
      <c r="G10">
        <v>0.30199999999999999</v>
      </c>
      <c r="H10">
        <v>1.4</v>
      </c>
      <c r="I10">
        <v>0.74299999999999999</v>
      </c>
      <c r="J10">
        <v>6.258</v>
      </c>
      <c r="K10">
        <v>7.0010000000000003</v>
      </c>
      <c r="L10">
        <v>3.286</v>
      </c>
      <c r="M10">
        <v>2.1080000000000001</v>
      </c>
      <c r="N10">
        <v>5.3940000000000001</v>
      </c>
      <c r="O10">
        <v>2.851</v>
      </c>
      <c r="P10">
        <v>9.5440000000000005</v>
      </c>
      <c r="Q10" s="37">
        <v>12.395</v>
      </c>
      <c r="R10">
        <v>116.751</v>
      </c>
      <c r="T10" s="6">
        <v>21.227</v>
      </c>
      <c r="V10" s="2">
        <v>1.9483870967741901</v>
      </c>
      <c r="W10" s="2">
        <f>(V10/62)*1000</f>
        <v>31.425598335067583</v>
      </c>
    </row>
    <row r="11" spans="1:23" x14ac:dyDescent="0.2">
      <c r="A11" t="s">
        <v>49</v>
      </c>
      <c r="B11">
        <v>2001</v>
      </c>
      <c r="C11" s="4">
        <v>4.7370000000000001</v>
      </c>
      <c r="D11" s="4">
        <v>0.182</v>
      </c>
      <c r="E11">
        <v>4.9189999999999996</v>
      </c>
      <c r="F11">
        <v>0.46400000000000002</v>
      </c>
      <c r="G11">
        <v>0.30199999999999999</v>
      </c>
      <c r="H11">
        <v>1.4</v>
      </c>
      <c r="I11">
        <v>0.76500000000000001</v>
      </c>
      <c r="J11">
        <v>6.319</v>
      </c>
      <c r="K11">
        <v>7.0839999999999996</v>
      </c>
      <c r="L11">
        <v>3.2050000000000001</v>
      </c>
      <c r="M11">
        <v>2.0209999999999999</v>
      </c>
      <c r="N11">
        <v>5.226</v>
      </c>
      <c r="O11">
        <v>2.786</v>
      </c>
      <c r="P11">
        <v>9.5239999999999991</v>
      </c>
      <c r="Q11" s="37">
        <v>12.31</v>
      </c>
      <c r="R11">
        <v>115.252</v>
      </c>
      <c r="T11" s="6">
        <v>21.565999999999999</v>
      </c>
      <c r="V11" s="2">
        <v>2.0939393939393902</v>
      </c>
      <c r="W11" s="2">
        <f t="shared" ref="W11:W29" si="0">(V11/62)*1000</f>
        <v>33.773216031280484</v>
      </c>
    </row>
    <row r="12" spans="1:23" x14ac:dyDescent="0.2">
      <c r="A12" t="s">
        <v>49</v>
      </c>
      <c r="B12">
        <v>2002</v>
      </c>
      <c r="C12" s="4">
        <v>4.4219999999999997</v>
      </c>
      <c r="D12" s="4">
        <v>0.153</v>
      </c>
      <c r="E12">
        <v>4.5750000000000002</v>
      </c>
      <c r="F12">
        <v>0.40600000000000003</v>
      </c>
      <c r="G12">
        <v>0.30199999999999999</v>
      </c>
      <c r="H12">
        <v>1.4</v>
      </c>
      <c r="I12">
        <v>0.70799999999999996</v>
      </c>
      <c r="J12">
        <v>5.9749999999999996</v>
      </c>
      <c r="K12">
        <v>6.6820000000000004</v>
      </c>
      <c r="L12">
        <v>2.9009999999999998</v>
      </c>
      <c r="M12">
        <v>2.0289999999999999</v>
      </c>
      <c r="N12">
        <v>4.931</v>
      </c>
      <c r="O12">
        <v>2.7370000000000001</v>
      </c>
      <c r="P12">
        <v>8.8759999999999994</v>
      </c>
      <c r="Q12" s="37">
        <v>11.613</v>
      </c>
      <c r="R12">
        <v>130.47200000000001</v>
      </c>
      <c r="T12" s="6">
        <v>17.63</v>
      </c>
      <c r="V12" s="2">
        <v>1.5781081081081001</v>
      </c>
      <c r="W12" s="2">
        <f t="shared" si="0"/>
        <v>25.453356582388711</v>
      </c>
    </row>
    <row r="13" spans="1:23" x14ac:dyDescent="0.2">
      <c r="A13" t="s">
        <v>49</v>
      </c>
      <c r="B13">
        <v>2003</v>
      </c>
      <c r="C13" s="4">
        <v>4.0970000000000004</v>
      </c>
      <c r="D13" s="4">
        <v>0.161</v>
      </c>
      <c r="E13">
        <v>4.258</v>
      </c>
      <c r="F13">
        <v>0.40799999999999997</v>
      </c>
      <c r="G13">
        <v>0.27</v>
      </c>
      <c r="H13">
        <v>1.304</v>
      </c>
      <c r="I13">
        <v>0.67800000000000005</v>
      </c>
      <c r="J13">
        <v>5.5609999999999999</v>
      </c>
      <c r="K13">
        <v>6.2389999999999999</v>
      </c>
      <c r="L13">
        <v>3.1059999999999999</v>
      </c>
      <c r="M13">
        <v>2.1219999999999999</v>
      </c>
      <c r="N13">
        <v>5.2279999999999998</v>
      </c>
      <c r="O13">
        <v>2.8</v>
      </c>
      <c r="P13">
        <v>8.6669999999999998</v>
      </c>
      <c r="Q13" s="37">
        <v>11.467000000000001</v>
      </c>
      <c r="R13">
        <v>141.58000000000001</v>
      </c>
      <c r="T13" s="6">
        <v>17.372</v>
      </c>
      <c r="V13" s="2">
        <v>1.6657500000000001</v>
      </c>
      <c r="W13" s="2">
        <f t="shared" si="0"/>
        <v>26.866935483870968</v>
      </c>
    </row>
    <row r="14" spans="1:23" x14ac:dyDescent="0.2">
      <c r="A14" t="s">
        <v>49</v>
      </c>
      <c r="B14">
        <v>2004</v>
      </c>
      <c r="C14" s="4">
        <v>3.2290000000000001</v>
      </c>
      <c r="D14" s="4">
        <v>0.14099999999999999</v>
      </c>
      <c r="E14">
        <v>3.37</v>
      </c>
      <c r="F14">
        <v>0.38600000000000001</v>
      </c>
      <c r="G14">
        <v>0.27100000000000002</v>
      </c>
      <c r="H14">
        <v>1.1950000000000001</v>
      </c>
      <c r="I14">
        <v>0.65700000000000003</v>
      </c>
      <c r="J14">
        <v>4.5650000000000004</v>
      </c>
      <c r="K14">
        <v>5.2229999999999999</v>
      </c>
      <c r="L14">
        <v>2.92</v>
      </c>
      <c r="M14">
        <v>1.968</v>
      </c>
      <c r="N14">
        <v>4.8879999999999999</v>
      </c>
      <c r="O14">
        <v>2.625</v>
      </c>
      <c r="P14">
        <v>7.4859999999999998</v>
      </c>
      <c r="Q14" s="37">
        <v>10.111000000000001</v>
      </c>
      <c r="R14">
        <v>149.30099999999999</v>
      </c>
      <c r="T14" s="6">
        <v>15.500999999999999</v>
      </c>
      <c r="V14" s="2">
        <v>1.4518421052631501</v>
      </c>
      <c r="W14" s="2">
        <f t="shared" si="0"/>
        <v>23.416808149405647</v>
      </c>
    </row>
    <row r="15" spans="1:23" x14ac:dyDescent="0.2">
      <c r="A15" t="s">
        <v>49</v>
      </c>
      <c r="B15">
        <v>2005</v>
      </c>
      <c r="C15" s="4">
        <v>3.7320000000000002</v>
      </c>
      <c r="D15" s="4">
        <v>0.16600000000000001</v>
      </c>
      <c r="E15">
        <v>3.899</v>
      </c>
      <c r="F15">
        <v>0.442</v>
      </c>
      <c r="G15">
        <v>0.35699999999999998</v>
      </c>
      <c r="H15">
        <v>1.101</v>
      </c>
      <c r="I15">
        <v>0.79900000000000004</v>
      </c>
      <c r="J15">
        <v>5</v>
      </c>
      <c r="K15">
        <v>5.7990000000000004</v>
      </c>
      <c r="L15">
        <v>2.5270000000000001</v>
      </c>
      <c r="M15">
        <v>1.8360000000000001</v>
      </c>
      <c r="N15">
        <v>4.3630000000000004</v>
      </c>
      <c r="O15">
        <v>2.6360000000000001</v>
      </c>
      <c r="P15">
        <v>7.5270000000000001</v>
      </c>
      <c r="Q15" s="37">
        <v>10.162000000000001</v>
      </c>
      <c r="R15">
        <v>110.29900000000001</v>
      </c>
      <c r="T15" s="6">
        <v>17.178000000000001</v>
      </c>
      <c r="V15" s="2">
        <v>1.68733333333333</v>
      </c>
      <c r="W15" s="2">
        <f t="shared" si="0"/>
        <v>27.215053763440807</v>
      </c>
    </row>
    <row r="16" spans="1:23" x14ac:dyDescent="0.2">
      <c r="A16" t="s">
        <v>49</v>
      </c>
      <c r="B16">
        <v>2006</v>
      </c>
      <c r="C16" s="4">
        <v>3.0150000000000001</v>
      </c>
      <c r="D16" s="4">
        <v>0.12</v>
      </c>
      <c r="E16">
        <v>3.1349999999999998</v>
      </c>
      <c r="F16">
        <v>0.372</v>
      </c>
      <c r="G16">
        <v>0.39600000000000002</v>
      </c>
      <c r="H16">
        <v>1.133</v>
      </c>
      <c r="I16">
        <v>0.76800000000000002</v>
      </c>
      <c r="J16">
        <v>4.2679999999999998</v>
      </c>
      <c r="K16">
        <v>5.0359999999999996</v>
      </c>
      <c r="L16">
        <v>2.9159999999999999</v>
      </c>
      <c r="M16">
        <v>2.383</v>
      </c>
      <c r="N16">
        <v>5.2990000000000004</v>
      </c>
      <c r="O16">
        <v>3.1509999999999998</v>
      </c>
      <c r="P16">
        <v>7.1840000000000002</v>
      </c>
      <c r="Q16" s="37">
        <v>10.335000000000001</v>
      </c>
      <c r="R16">
        <v>133.464</v>
      </c>
      <c r="T16" s="6">
        <v>16.614000000000001</v>
      </c>
      <c r="V16" s="2">
        <v>2.1259374999999898</v>
      </c>
      <c r="W16" s="2">
        <f t="shared" si="0"/>
        <v>34.289314516128869</v>
      </c>
    </row>
    <row r="17" spans="1:23" x14ac:dyDescent="0.2">
      <c r="A17" t="s">
        <v>49</v>
      </c>
      <c r="B17">
        <v>2007</v>
      </c>
      <c r="C17" s="4">
        <v>3.331</v>
      </c>
      <c r="D17" s="4">
        <v>0.158</v>
      </c>
      <c r="E17">
        <v>3.4889999999999999</v>
      </c>
      <c r="F17">
        <v>0.39300000000000002</v>
      </c>
      <c r="G17">
        <v>0.61199999999999999</v>
      </c>
      <c r="H17">
        <v>1.0660000000000001</v>
      </c>
      <c r="I17">
        <v>1.0049999999999999</v>
      </c>
      <c r="J17">
        <v>4.5549999999999997</v>
      </c>
      <c r="K17">
        <v>5.5609999999999999</v>
      </c>
      <c r="L17">
        <v>2.9950000000000001</v>
      </c>
      <c r="M17">
        <v>2.6230000000000002</v>
      </c>
      <c r="N17">
        <v>5.6189999999999998</v>
      </c>
      <c r="O17">
        <v>3.629</v>
      </c>
      <c r="P17">
        <v>7.5510000000000002</v>
      </c>
      <c r="Q17" s="37">
        <v>11.179</v>
      </c>
      <c r="R17">
        <v>137.14699999999999</v>
      </c>
      <c r="T17" s="6">
        <v>15.824</v>
      </c>
      <c r="V17" s="2">
        <v>1.9436842105263099</v>
      </c>
      <c r="W17" s="2">
        <f t="shared" si="0"/>
        <v>31.349745331069517</v>
      </c>
    </row>
    <row r="18" spans="1:23" x14ac:dyDescent="0.2">
      <c r="A18" t="s">
        <v>49</v>
      </c>
      <c r="B18">
        <v>2008</v>
      </c>
      <c r="C18" s="4">
        <v>2.843</v>
      </c>
      <c r="D18" s="4">
        <v>0.13300000000000001</v>
      </c>
      <c r="E18">
        <v>2.9750000000000001</v>
      </c>
      <c r="F18">
        <v>0.34899999999999998</v>
      </c>
      <c r="G18">
        <v>0.69599999999999995</v>
      </c>
      <c r="H18">
        <v>1.004</v>
      </c>
      <c r="I18">
        <v>1.0449999999999999</v>
      </c>
      <c r="J18">
        <v>3.9790000000000001</v>
      </c>
      <c r="K18">
        <v>5.024</v>
      </c>
      <c r="L18">
        <v>2.5219999999999998</v>
      </c>
      <c r="M18">
        <v>2.343</v>
      </c>
      <c r="N18">
        <v>4.8650000000000002</v>
      </c>
      <c r="O18">
        <v>3.3879999999999999</v>
      </c>
      <c r="P18">
        <v>6.5010000000000003</v>
      </c>
      <c r="Q18" s="37">
        <v>9.8889999999999993</v>
      </c>
      <c r="R18">
        <v>129.80600000000001</v>
      </c>
      <c r="T18" s="6">
        <v>14.098000000000001</v>
      </c>
      <c r="V18" s="2">
        <v>1.6950000000000001</v>
      </c>
      <c r="W18" s="2">
        <f t="shared" si="0"/>
        <v>27.338709677419356</v>
      </c>
    </row>
    <row r="19" spans="1:23" x14ac:dyDescent="0.2">
      <c r="A19" t="s">
        <v>49</v>
      </c>
      <c r="B19">
        <v>2009</v>
      </c>
      <c r="C19" s="4">
        <v>1.97</v>
      </c>
      <c r="D19" s="4">
        <v>0.129</v>
      </c>
      <c r="E19">
        <v>2.0990000000000002</v>
      </c>
      <c r="F19">
        <v>0.315</v>
      </c>
      <c r="G19">
        <v>0.745</v>
      </c>
      <c r="H19">
        <v>0.92600000000000005</v>
      </c>
      <c r="I19">
        <v>1.06</v>
      </c>
      <c r="J19">
        <v>3.0249999999999999</v>
      </c>
      <c r="K19">
        <v>4.085</v>
      </c>
      <c r="L19">
        <v>1.621</v>
      </c>
      <c r="M19">
        <v>1.337</v>
      </c>
      <c r="N19">
        <v>2.9580000000000002</v>
      </c>
      <c r="O19">
        <v>2.3969999999999998</v>
      </c>
      <c r="P19">
        <v>4.6459999999999999</v>
      </c>
      <c r="Q19" s="37">
        <v>7.0439999999999996</v>
      </c>
      <c r="R19">
        <v>122.655</v>
      </c>
      <c r="T19" s="6">
        <v>9.6940000000000008</v>
      </c>
      <c r="V19" s="2">
        <v>1.369375</v>
      </c>
      <c r="W19" s="2">
        <f t="shared" si="0"/>
        <v>22.086693548387096</v>
      </c>
    </row>
    <row r="20" spans="1:23" x14ac:dyDescent="0.2">
      <c r="A20" t="s">
        <v>49</v>
      </c>
      <c r="B20">
        <v>2010</v>
      </c>
      <c r="C20" s="4">
        <v>2.5590000000000002</v>
      </c>
      <c r="D20" s="4">
        <v>0.14499999999999999</v>
      </c>
      <c r="E20">
        <v>2.7040000000000002</v>
      </c>
      <c r="F20">
        <v>0.316</v>
      </c>
      <c r="G20">
        <v>0.81</v>
      </c>
      <c r="H20">
        <v>0.89500000000000002</v>
      </c>
      <c r="I20">
        <v>1.1259999999999999</v>
      </c>
      <c r="J20">
        <v>3.5990000000000002</v>
      </c>
      <c r="K20">
        <v>4.7240000000000002</v>
      </c>
      <c r="L20">
        <v>2.2970000000000002</v>
      </c>
      <c r="M20">
        <v>1.659</v>
      </c>
      <c r="N20">
        <v>3.9550000000000001</v>
      </c>
      <c r="O20">
        <v>2.7839999999999998</v>
      </c>
      <c r="P20">
        <v>5.8949999999999996</v>
      </c>
      <c r="Q20" s="37">
        <v>8.68</v>
      </c>
      <c r="R20">
        <v>110.43899999999999</v>
      </c>
      <c r="T20" s="6">
        <v>15.984999999999999</v>
      </c>
      <c r="V20" s="2">
        <v>1.4590322580645101</v>
      </c>
      <c r="W20" s="2">
        <f t="shared" si="0"/>
        <v>23.532778355879195</v>
      </c>
    </row>
    <row r="21" spans="1:23" x14ac:dyDescent="0.2">
      <c r="A21" t="s">
        <v>49</v>
      </c>
      <c r="B21">
        <v>2011</v>
      </c>
      <c r="C21" s="4">
        <v>2.1669999999999998</v>
      </c>
      <c r="D21" s="4">
        <v>0.11700000000000001</v>
      </c>
      <c r="E21">
        <v>2.2829999999999999</v>
      </c>
      <c r="F21">
        <v>0.28699999999999998</v>
      </c>
      <c r="G21">
        <v>0.93300000000000005</v>
      </c>
      <c r="H21">
        <v>0.95</v>
      </c>
      <c r="I21">
        <v>1.22</v>
      </c>
      <c r="J21">
        <v>3.2330000000000001</v>
      </c>
      <c r="K21">
        <v>4.4530000000000003</v>
      </c>
      <c r="L21">
        <v>3.1469999999999998</v>
      </c>
      <c r="M21">
        <v>3.363</v>
      </c>
      <c r="N21">
        <v>6.51</v>
      </c>
      <c r="O21">
        <v>4.5819999999999999</v>
      </c>
      <c r="P21">
        <v>6.3810000000000002</v>
      </c>
      <c r="Q21" s="37">
        <v>10.962999999999999</v>
      </c>
      <c r="R21">
        <v>168.11</v>
      </c>
      <c r="T21" s="6">
        <v>13.968999999999999</v>
      </c>
      <c r="V21" s="2">
        <v>0.95399999999999996</v>
      </c>
      <c r="W21" s="2">
        <f t="shared" si="0"/>
        <v>15.387096774193548</v>
      </c>
    </row>
    <row r="22" spans="1:23" x14ac:dyDescent="0.2">
      <c r="A22" t="s">
        <v>49</v>
      </c>
      <c r="B22">
        <v>2012</v>
      </c>
      <c r="C22" s="4">
        <v>1.931</v>
      </c>
      <c r="D22" s="4">
        <v>9.4E-2</v>
      </c>
      <c r="E22">
        <v>2.024</v>
      </c>
      <c r="F22">
        <v>0.254</v>
      </c>
      <c r="G22">
        <v>1.054</v>
      </c>
      <c r="H22">
        <v>0.93400000000000005</v>
      </c>
      <c r="I22">
        <v>1.3069999999999999</v>
      </c>
      <c r="J22">
        <v>2.9590000000000001</v>
      </c>
      <c r="K22">
        <v>4.266</v>
      </c>
      <c r="L22">
        <v>2.157</v>
      </c>
      <c r="M22">
        <v>2.149</v>
      </c>
      <c r="N22">
        <v>4.306</v>
      </c>
      <c r="O22">
        <v>3.456</v>
      </c>
      <c r="P22">
        <v>5.1159999999999997</v>
      </c>
      <c r="Q22" s="37">
        <v>8.5719999999999992</v>
      </c>
      <c r="R22">
        <v>128.19300000000001</v>
      </c>
      <c r="T22" s="12">
        <v>13.548999999999999</v>
      </c>
      <c r="V22" s="2">
        <v>1.0965714285714201</v>
      </c>
      <c r="W22" s="2">
        <f t="shared" si="0"/>
        <v>17.686635944700324</v>
      </c>
    </row>
    <row r="23" spans="1:23" x14ac:dyDescent="0.2">
      <c r="A23" t="s">
        <v>49</v>
      </c>
      <c r="B23">
        <v>2013</v>
      </c>
      <c r="C23" s="4">
        <v>1.829</v>
      </c>
      <c r="D23" s="4">
        <v>0.13600000000000001</v>
      </c>
      <c r="E23">
        <v>1.9650000000000001</v>
      </c>
      <c r="F23">
        <v>0.28000000000000003</v>
      </c>
      <c r="G23">
        <v>0.94</v>
      </c>
      <c r="H23">
        <v>0.72</v>
      </c>
      <c r="I23">
        <v>1.2190000000000001</v>
      </c>
      <c r="J23">
        <v>2.6850000000000001</v>
      </c>
      <c r="K23">
        <v>3.9039999999999999</v>
      </c>
      <c r="L23">
        <v>2.056</v>
      </c>
      <c r="M23">
        <v>2.0910000000000002</v>
      </c>
      <c r="N23">
        <v>4.1470000000000002</v>
      </c>
      <c r="O23">
        <v>3.31</v>
      </c>
      <c r="P23">
        <v>4.7409999999999997</v>
      </c>
      <c r="Q23" s="37">
        <v>8.0510000000000002</v>
      </c>
      <c r="R23">
        <v>137.23599999999999</v>
      </c>
      <c r="T23" s="12">
        <v>11.532999999999999</v>
      </c>
      <c r="V23" s="2">
        <v>1.1035897435897399</v>
      </c>
      <c r="W23" s="2">
        <f t="shared" si="0"/>
        <v>17.799834574028065</v>
      </c>
    </row>
    <row r="24" spans="1:23" x14ac:dyDescent="0.2">
      <c r="A24" t="s">
        <v>49</v>
      </c>
      <c r="B24">
        <v>2014</v>
      </c>
      <c r="C24" s="4">
        <v>1.9159999999999999</v>
      </c>
      <c r="D24" s="4">
        <v>0.13300000000000001</v>
      </c>
      <c r="E24">
        <v>2.0489999999999999</v>
      </c>
      <c r="F24">
        <v>0.26700000000000002</v>
      </c>
      <c r="G24">
        <v>0.93600000000000005</v>
      </c>
      <c r="H24">
        <v>0.74199999999999999</v>
      </c>
      <c r="I24">
        <v>1.2030000000000001</v>
      </c>
      <c r="J24">
        <v>2.7909999999999999</v>
      </c>
      <c r="K24">
        <v>3.9940000000000002</v>
      </c>
      <c r="L24">
        <v>2.0009999999999999</v>
      </c>
      <c r="M24">
        <v>2.2130000000000001</v>
      </c>
      <c r="N24">
        <v>4.2140000000000004</v>
      </c>
      <c r="O24">
        <v>3.4159999999999999</v>
      </c>
      <c r="P24">
        <v>4.7919999999999998</v>
      </c>
      <c r="Q24" s="37">
        <v>8.2080000000000002</v>
      </c>
      <c r="R24">
        <v>120.04</v>
      </c>
      <c r="T24" s="12">
        <v>12.227</v>
      </c>
      <c r="V24" s="2">
        <v>1.02444444444444</v>
      </c>
      <c r="W24" s="2">
        <f t="shared" si="0"/>
        <v>16.523297491039354</v>
      </c>
    </row>
    <row r="25" spans="1:23" x14ac:dyDescent="0.2">
      <c r="A25" t="s">
        <v>49</v>
      </c>
      <c r="B25">
        <v>2015</v>
      </c>
      <c r="C25" s="4">
        <v>1.863</v>
      </c>
      <c r="D25" s="4">
        <v>0.122</v>
      </c>
      <c r="E25">
        <v>1.9850000000000001</v>
      </c>
      <c r="F25">
        <v>0.22700000000000001</v>
      </c>
      <c r="G25">
        <v>1.202</v>
      </c>
      <c r="H25">
        <v>0.73</v>
      </c>
      <c r="I25">
        <v>1.429</v>
      </c>
      <c r="J25">
        <v>2.7149999999999999</v>
      </c>
      <c r="K25">
        <v>4.1440000000000001</v>
      </c>
      <c r="L25">
        <v>1.599</v>
      </c>
      <c r="M25">
        <v>1.5609999999999999</v>
      </c>
      <c r="N25">
        <v>3.16</v>
      </c>
      <c r="O25">
        <v>2.99</v>
      </c>
      <c r="P25">
        <v>4.3140000000000001</v>
      </c>
      <c r="Q25" s="37">
        <v>7.3040000000000003</v>
      </c>
      <c r="R25">
        <v>128.16800000000001</v>
      </c>
      <c r="T25" s="12">
        <v>9.2590000000000003</v>
      </c>
      <c r="V25" s="2">
        <v>0.82848484848484805</v>
      </c>
      <c r="W25" s="2">
        <f t="shared" si="0"/>
        <v>13.362658846529808</v>
      </c>
    </row>
    <row r="26" spans="1:23" x14ac:dyDescent="0.2">
      <c r="A26" t="s">
        <v>49</v>
      </c>
      <c r="B26">
        <v>2016</v>
      </c>
      <c r="C26" s="4">
        <v>1.8</v>
      </c>
      <c r="D26" s="4">
        <v>0.11799999999999999</v>
      </c>
      <c r="E26">
        <v>1.9179999999999999</v>
      </c>
      <c r="F26">
        <v>0.214</v>
      </c>
      <c r="G26">
        <v>1.548</v>
      </c>
      <c r="H26">
        <v>0.68400000000000005</v>
      </c>
      <c r="I26">
        <v>1.7609999999999999</v>
      </c>
      <c r="J26">
        <v>2.6019999999999999</v>
      </c>
      <c r="K26">
        <v>4.3630000000000004</v>
      </c>
      <c r="L26">
        <v>1.819</v>
      </c>
      <c r="M26">
        <v>2.238</v>
      </c>
      <c r="N26">
        <v>4.0570000000000004</v>
      </c>
      <c r="O26">
        <v>3.9990000000000001</v>
      </c>
      <c r="P26">
        <v>4.4210000000000003</v>
      </c>
      <c r="Q26" s="37">
        <v>8.42</v>
      </c>
      <c r="R26">
        <v>132.715</v>
      </c>
      <c r="T26" s="12">
        <v>10.291</v>
      </c>
      <c r="V26" s="2">
        <v>0.86484848484848398</v>
      </c>
      <c r="W26" s="2">
        <f t="shared" si="0"/>
        <v>13.949169110459419</v>
      </c>
    </row>
    <row r="27" spans="1:23" x14ac:dyDescent="0.2">
      <c r="A27" t="s">
        <v>49</v>
      </c>
      <c r="B27">
        <v>2017</v>
      </c>
      <c r="C27" s="4">
        <v>1.6259999999999999</v>
      </c>
      <c r="D27" s="4">
        <v>0.13100000000000001</v>
      </c>
      <c r="E27">
        <v>1.756</v>
      </c>
      <c r="F27">
        <v>0.219</v>
      </c>
      <c r="G27">
        <v>1.7210000000000001</v>
      </c>
      <c r="H27">
        <v>0.65400000000000003</v>
      </c>
      <c r="I27">
        <v>1.94</v>
      </c>
      <c r="J27">
        <v>2.41</v>
      </c>
      <c r="K27">
        <v>4.3499999999999996</v>
      </c>
      <c r="L27">
        <v>1.865</v>
      </c>
      <c r="M27">
        <v>2.2599999999999998</v>
      </c>
      <c r="N27">
        <v>4.125</v>
      </c>
      <c r="O27">
        <v>4.2</v>
      </c>
      <c r="P27">
        <v>4.2750000000000004</v>
      </c>
      <c r="Q27" s="37">
        <v>8.4749999999999996</v>
      </c>
      <c r="R27">
        <v>136.62700000000001</v>
      </c>
      <c r="T27" s="12">
        <v>9.8390000000000004</v>
      </c>
      <c r="V27" s="2">
        <v>0.74789473684210495</v>
      </c>
      <c r="W27" s="2">
        <f t="shared" si="0"/>
        <v>12.062818336162982</v>
      </c>
    </row>
    <row r="28" spans="1:23" x14ac:dyDescent="0.2">
      <c r="A28" t="s">
        <v>49</v>
      </c>
      <c r="B28">
        <v>2018</v>
      </c>
      <c r="C28" s="4">
        <v>1.4450000000000001</v>
      </c>
      <c r="D28" s="4">
        <v>0.11700000000000001</v>
      </c>
      <c r="E28">
        <v>1.5609999999999999</v>
      </c>
      <c r="F28">
        <v>0.19600000000000001</v>
      </c>
      <c r="G28">
        <v>1.8009999999999999</v>
      </c>
      <c r="H28">
        <v>0.57199999999999995</v>
      </c>
      <c r="I28">
        <v>1.996</v>
      </c>
      <c r="J28">
        <v>2.1339999999999999</v>
      </c>
      <c r="K28">
        <v>4.13</v>
      </c>
      <c r="L28">
        <v>2.181</v>
      </c>
      <c r="M28">
        <v>2.5</v>
      </c>
      <c r="N28">
        <v>4.68</v>
      </c>
      <c r="O28">
        <v>4.4960000000000004</v>
      </c>
      <c r="P28">
        <v>4.3150000000000004</v>
      </c>
      <c r="Q28" s="37">
        <v>8.81</v>
      </c>
      <c r="R28">
        <v>177.34299999999999</v>
      </c>
      <c r="T28" s="12">
        <v>8.7420000000000009</v>
      </c>
      <c r="V28" s="2">
        <v>0.86044444444444401</v>
      </c>
      <c r="W28" s="2">
        <f t="shared" si="0"/>
        <v>13.878136200716838</v>
      </c>
    </row>
    <row r="29" spans="1:23" x14ac:dyDescent="0.2">
      <c r="A29" t="s">
        <v>49</v>
      </c>
      <c r="B29">
        <v>2019</v>
      </c>
      <c r="C29" s="4">
        <v>1.4670000000000001</v>
      </c>
      <c r="D29" s="4">
        <v>0.10299999999999999</v>
      </c>
      <c r="E29">
        <v>1.57</v>
      </c>
      <c r="F29">
        <v>0.19500000000000001</v>
      </c>
      <c r="G29">
        <v>2.1560000000000001</v>
      </c>
      <c r="H29">
        <v>0.61699999999999999</v>
      </c>
      <c r="I29">
        <v>2.3519999999999999</v>
      </c>
      <c r="J29">
        <v>2.1880000000000002</v>
      </c>
      <c r="K29">
        <v>4.5389999999999997</v>
      </c>
      <c r="L29">
        <v>1.865</v>
      </c>
      <c r="M29">
        <v>2.673</v>
      </c>
      <c r="N29">
        <v>4.5380000000000003</v>
      </c>
      <c r="O29">
        <v>5.0250000000000004</v>
      </c>
      <c r="P29">
        <v>4.0519999999999996</v>
      </c>
      <c r="Q29" s="37">
        <v>9.077</v>
      </c>
      <c r="R29">
        <v>145.21199999999999</v>
      </c>
      <c r="T29" s="12">
        <v>8.952</v>
      </c>
      <c r="V29" s="2">
        <v>0.748529411764705</v>
      </c>
      <c r="W29" s="2">
        <f t="shared" si="0"/>
        <v>12.073055028462985</v>
      </c>
    </row>
    <row r="30" spans="1:23" x14ac:dyDescent="0.2">
      <c r="A30" t="s">
        <v>49</v>
      </c>
      <c r="B30">
        <v>2020</v>
      </c>
      <c r="C30" s="4">
        <v>1.4019999999999999</v>
      </c>
      <c r="D30" s="4">
        <v>8.8999999999999996E-2</v>
      </c>
      <c r="E30">
        <v>1.4910000000000001</v>
      </c>
      <c r="F30">
        <v>0.16800000000000001</v>
      </c>
      <c r="G30">
        <v>2.1560000000000001</v>
      </c>
      <c r="H30">
        <v>0.61699999999999999</v>
      </c>
      <c r="I30">
        <v>2.3239999999999998</v>
      </c>
      <c r="J30">
        <v>2.109</v>
      </c>
      <c r="K30">
        <v>4.4320000000000004</v>
      </c>
      <c r="L30">
        <v>1.3089999999999999</v>
      </c>
      <c r="M30">
        <v>1.9450000000000001</v>
      </c>
      <c r="N30">
        <v>3.2530000000000001</v>
      </c>
      <c r="O30">
        <v>4.2679999999999998</v>
      </c>
      <c r="P30">
        <v>3.4169999999999998</v>
      </c>
      <c r="Q30" s="37">
        <v>7.6859999999999999</v>
      </c>
      <c r="R30">
        <v>134.518</v>
      </c>
      <c r="T30" s="12">
        <v>6.7910000000000004</v>
      </c>
      <c r="W30" s="28">
        <f>(T30*1.6417)-1.0966</f>
        <v>10.0521847</v>
      </c>
    </row>
    <row r="31" spans="1:23" x14ac:dyDescent="0.2">
      <c r="A31" t="s">
        <v>49</v>
      </c>
      <c r="B31">
        <v>2021</v>
      </c>
      <c r="C31" s="4">
        <v>1.522</v>
      </c>
      <c r="D31" s="4">
        <v>0.105</v>
      </c>
      <c r="E31">
        <v>1.627</v>
      </c>
      <c r="F31">
        <v>0.19900000000000001</v>
      </c>
      <c r="G31">
        <v>2.1560000000000001</v>
      </c>
      <c r="H31">
        <v>0.61699999999999999</v>
      </c>
      <c r="I31">
        <v>2.3559999999999999</v>
      </c>
      <c r="J31">
        <v>2.2440000000000002</v>
      </c>
      <c r="K31">
        <v>4.5999999999999996</v>
      </c>
      <c r="L31">
        <v>1.409</v>
      </c>
      <c r="M31">
        <v>1.6739999999999999</v>
      </c>
      <c r="N31">
        <v>3.0830000000000002</v>
      </c>
      <c r="O31">
        <v>4.0289999999999999</v>
      </c>
      <c r="P31">
        <v>3.653</v>
      </c>
      <c r="Q31" s="37">
        <v>7.6829999999999998</v>
      </c>
      <c r="R31">
        <v>112.649</v>
      </c>
      <c r="T31" s="12">
        <v>8.6460000000000008</v>
      </c>
      <c r="W31" s="28">
        <f t="shared" ref="W31:W33" si="1">(T31*1.6417)-1.0966</f>
        <v>13.097538200000001</v>
      </c>
    </row>
    <row r="32" spans="1:23" x14ac:dyDescent="0.2">
      <c r="A32" t="s">
        <v>49</v>
      </c>
      <c r="B32">
        <v>2022</v>
      </c>
      <c r="C32" s="4">
        <v>1.294</v>
      </c>
      <c r="D32" s="4">
        <v>0.11</v>
      </c>
      <c r="E32">
        <v>1.4039999999999999</v>
      </c>
      <c r="F32">
        <v>0.17299999999999999</v>
      </c>
      <c r="G32">
        <v>2.1560000000000001</v>
      </c>
      <c r="H32">
        <v>0.61699999999999999</v>
      </c>
      <c r="I32">
        <v>2.33</v>
      </c>
      <c r="J32">
        <v>2.0209999999999999</v>
      </c>
      <c r="K32">
        <v>4.351</v>
      </c>
      <c r="L32">
        <v>1.4910000000000001</v>
      </c>
      <c r="M32">
        <v>1.944</v>
      </c>
      <c r="N32">
        <v>3.4340000000000002</v>
      </c>
      <c r="O32">
        <v>4.2729999999999997</v>
      </c>
      <c r="P32">
        <v>3.512</v>
      </c>
      <c r="Q32" s="37">
        <v>7.7850000000000001</v>
      </c>
      <c r="R32">
        <v>135.27199999999999</v>
      </c>
      <c r="T32" s="12">
        <v>7.8710000000000004</v>
      </c>
      <c r="W32" s="28">
        <f t="shared" si="1"/>
        <v>11.825220699999999</v>
      </c>
    </row>
    <row r="33" spans="1:24" x14ac:dyDescent="0.2">
      <c r="A33" t="s">
        <v>49</v>
      </c>
      <c r="B33">
        <v>2023</v>
      </c>
      <c r="C33" s="4">
        <v>1.1459999999999999</v>
      </c>
      <c r="D33" s="4">
        <v>9.1999999999999998E-2</v>
      </c>
      <c r="E33">
        <v>1.2390000000000001</v>
      </c>
      <c r="F33">
        <v>0.17899999999999999</v>
      </c>
      <c r="G33">
        <v>2.1560000000000001</v>
      </c>
      <c r="H33">
        <v>0.61699999999999999</v>
      </c>
      <c r="I33">
        <v>2.335</v>
      </c>
      <c r="J33">
        <v>1.8560000000000001</v>
      </c>
      <c r="K33">
        <v>4.1920000000000002</v>
      </c>
      <c r="L33">
        <v>1.446</v>
      </c>
      <c r="M33">
        <v>1.75</v>
      </c>
      <c r="N33">
        <v>3.1960000000000002</v>
      </c>
      <c r="O33">
        <v>4.085</v>
      </c>
      <c r="P33">
        <v>3.302</v>
      </c>
      <c r="Q33" s="37">
        <v>7.3869999999999996</v>
      </c>
      <c r="R33">
        <v>115.992</v>
      </c>
      <c r="T33" s="12">
        <v>8.9039999999999999</v>
      </c>
      <c r="W33" s="28">
        <f t="shared" si="1"/>
        <v>13.521096799999999</v>
      </c>
    </row>
    <row r="35" spans="1:24" x14ac:dyDescent="0.2">
      <c r="X35" s="29" t="s">
        <v>50</v>
      </c>
    </row>
    <row r="38" spans="1:24" x14ac:dyDescent="0.2">
      <c r="A38" t="s">
        <v>51</v>
      </c>
      <c r="B38" t="s">
        <v>52</v>
      </c>
      <c r="C38" t="s">
        <v>53</v>
      </c>
      <c r="D38" t="s">
        <v>54</v>
      </c>
    </row>
    <row r="39" spans="1:24" x14ac:dyDescent="0.2">
      <c r="A39" t="s">
        <v>30</v>
      </c>
      <c r="C39" t="s">
        <v>55</v>
      </c>
      <c r="D39" t="s">
        <v>56</v>
      </c>
    </row>
    <row r="40" spans="1:24" x14ac:dyDescent="0.2">
      <c r="A40" t="s">
        <v>31</v>
      </c>
      <c r="C40" t="s">
        <v>5</v>
      </c>
      <c r="D40" t="s">
        <v>57</v>
      </c>
    </row>
    <row r="41" spans="1:24" x14ac:dyDescent="0.2">
      <c r="A41" t="s">
        <v>32</v>
      </c>
      <c r="B41" t="s">
        <v>58</v>
      </c>
      <c r="C41" t="s">
        <v>59</v>
      </c>
      <c r="D41" t="s">
        <v>57</v>
      </c>
    </row>
    <row r="42" spans="1:24" x14ac:dyDescent="0.2">
      <c r="A42" t="s">
        <v>33</v>
      </c>
      <c r="B42" t="s">
        <v>58</v>
      </c>
      <c r="C42" t="s">
        <v>60</v>
      </c>
      <c r="D42" t="s">
        <v>57</v>
      </c>
    </row>
    <row r="43" spans="1:24" x14ac:dyDescent="0.2">
      <c r="A43" t="s">
        <v>34</v>
      </c>
      <c r="B43" t="s">
        <v>58</v>
      </c>
      <c r="C43" t="s">
        <v>61</v>
      </c>
      <c r="D43" t="s">
        <v>57</v>
      </c>
    </row>
    <row r="44" spans="1:24" x14ac:dyDescent="0.2">
      <c r="A44" t="s">
        <v>35</v>
      </c>
      <c r="B44" t="s">
        <v>58</v>
      </c>
      <c r="C44" t="s">
        <v>62</v>
      </c>
      <c r="D44" t="s">
        <v>57</v>
      </c>
    </row>
    <row r="45" spans="1:24" x14ac:dyDescent="0.2">
      <c r="A45" t="s">
        <v>36</v>
      </c>
      <c r="B45" t="s">
        <v>58</v>
      </c>
      <c r="C45" t="s">
        <v>63</v>
      </c>
      <c r="D45" t="s">
        <v>57</v>
      </c>
    </row>
    <row r="46" spans="1:24" x14ac:dyDescent="0.2">
      <c r="A46" t="s">
        <v>37</v>
      </c>
      <c r="B46" t="s">
        <v>58</v>
      </c>
      <c r="C46" t="s">
        <v>64</v>
      </c>
      <c r="D46" t="s">
        <v>57</v>
      </c>
    </row>
    <row r="47" spans="1:24" x14ac:dyDescent="0.2">
      <c r="A47" t="s">
        <v>38</v>
      </c>
      <c r="B47" t="s">
        <v>58</v>
      </c>
      <c r="C47" t="s">
        <v>65</v>
      </c>
      <c r="D47" t="s">
        <v>57</v>
      </c>
    </row>
    <row r="48" spans="1:24" x14ac:dyDescent="0.2">
      <c r="A48" t="s">
        <v>39</v>
      </c>
      <c r="B48" t="s">
        <v>58</v>
      </c>
      <c r="C48" t="s">
        <v>66</v>
      </c>
      <c r="D48" t="s">
        <v>57</v>
      </c>
    </row>
    <row r="49" spans="1:4" x14ac:dyDescent="0.2">
      <c r="A49" t="s">
        <v>40</v>
      </c>
      <c r="B49" t="s">
        <v>58</v>
      </c>
      <c r="C49" t="s">
        <v>67</v>
      </c>
      <c r="D49" t="s">
        <v>57</v>
      </c>
    </row>
    <row r="50" spans="1:4" x14ac:dyDescent="0.2">
      <c r="A50" t="s">
        <v>41</v>
      </c>
      <c r="B50" t="s">
        <v>58</v>
      </c>
      <c r="C50" t="s">
        <v>68</v>
      </c>
      <c r="D50" t="s">
        <v>57</v>
      </c>
    </row>
    <row r="51" spans="1:4" x14ac:dyDescent="0.2">
      <c r="A51" t="s">
        <v>42</v>
      </c>
      <c r="B51" t="s">
        <v>58</v>
      </c>
      <c r="C51" t="s">
        <v>69</v>
      </c>
      <c r="D51" t="s">
        <v>57</v>
      </c>
    </row>
    <row r="52" spans="1:4" x14ac:dyDescent="0.2">
      <c r="A52" t="s">
        <v>43</v>
      </c>
      <c r="B52" t="s">
        <v>58</v>
      </c>
      <c r="C52" t="s">
        <v>70</v>
      </c>
      <c r="D52" t="s">
        <v>57</v>
      </c>
    </row>
    <row r="53" spans="1:4" x14ac:dyDescent="0.2">
      <c r="A53" t="s">
        <v>44</v>
      </c>
      <c r="B53" t="s">
        <v>58</v>
      </c>
      <c r="C53" t="s">
        <v>71</v>
      </c>
      <c r="D53" t="s">
        <v>57</v>
      </c>
    </row>
    <row r="54" spans="1:4" x14ac:dyDescent="0.2">
      <c r="A54" t="s">
        <v>45</v>
      </c>
      <c r="B54" t="s">
        <v>58</v>
      </c>
      <c r="C54" t="s">
        <v>72</v>
      </c>
      <c r="D54" t="s">
        <v>57</v>
      </c>
    </row>
    <row r="55" spans="1:4" x14ac:dyDescent="0.2">
      <c r="A55" t="s">
        <v>46</v>
      </c>
      <c r="B55" t="s">
        <v>58</v>
      </c>
      <c r="C55" t="s">
        <v>73</v>
      </c>
      <c r="D55" t="s">
        <v>57</v>
      </c>
    </row>
    <row r="56" spans="1:4" x14ac:dyDescent="0.2">
      <c r="A56" t="s">
        <v>47</v>
      </c>
      <c r="B56" t="s">
        <v>74</v>
      </c>
      <c r="C56" t="s">
        <v>75</v>
      </c>
      <c r="D56" t="s">
        <v>57</v>
      </c>
    </row>
  </sheetData>
  <hyperlinks>
    <hyperlink ref="D2" r:id="rId1" xr:uid="{BB1A7DA4-9547-C94C-B6A3-844356FC4720}"/>
  </hyperlinks>
  <pageMargins left="0.7" right="0.7" top="0.75" bottom="0.75" header="0.3" footer="0.3"/>
  <pageSetup orientation="portrait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9956-E04E-8A47-B21B-B17A9CE77BFB}">
  <dimension ref="A1:N131"/>
  <sheetViews>
    <sheetView topLeftCell="G7" zoomScale="75" workbookViewId="0">
      <selection activeCell="Z88" sqref="Z88"/>
    </sheetView>
  </sheetViews>
  <sheetFormatPr baseColWidth="10" defaultRowHeight="16" x14ac:dyDescent="0.2"/>
  <cols>
    <col min="2" max="2" width="24.5" customWidth="1"/>
    <col min="3" max="3" width="14.5" customWidth="1"/>
    <col min="4" max="4" width="20.33203125" customWidth="1"/>
    <col min="5" max="5" width="18.83203125" customWidth="1"/>
    <col min="6" max="6" width="22.5" customWidth="1"/>
    <col min="7" max="7" width="30.6640625" customWidth="1"/>
    <col min="8" max="8" width="25" customWidth="1"/>
    <col min="9" max="9" width="18.6640625" style="4" customWidth="1"/>
    <col min="10" max="11" width="22.83203125" customWidth="1"/>
    <col min="12" max="12" width="19.83203125" customWidth="1"/>
    <col min="13" max="13" width="26.5" customWidth="1"/>
  </cols>
  <sheetData>
    <row r="1" spans="1:13" x14ac:dyDescent="0.2">
      <c r="A1" s="80" t="s">
        <v>364</v>
      </c>
    </row>
    <row r="4" spans="1:13" ht="85" x14ac:dyDescent="0.2">
      <c r="A4" s="4" t="s">
        <v>20</v>
      </c>
      <c r="B4" s="74" t="s">
        <v>402</v>
      </c>
      <c r="C4" s="23" t="s">
        <v>365</v>
      </c>
      <c r="D4" s="23" t="s">
        <v>403</v>
      </c>
      <c r="E4" s="23" t="s">
        <v>13</v>
      </c>
      <c r="F4" s="23" t="s">
        <v>404</v>
      </c>
      <c r="G4" s="23" t="s">
        <v>14</v>
      </c>
      <c r="H4" s="23" t="s">
        <v>405</v>
      </c>
      <c r="I4" s="23" t="s">
        <v>406</v>
      </c>
      <c r="J4" s="23" t="s">
        <v>407</v>
      </c>
      <c r="K4" s="23" t="s">
        <v>76</v>
      </c>
      <c r="L4" s="23" t="s">
        <v>363</v>
      </c>
      <c r="M4" s="23" t="s">
        <v>106</v>
      </c>
    </row>
    <row r="5" spans="1:13" x14ac:dyDescent="0.2">
      <c r="A5" s="26">
        <v>1900</v>
      </c>
      <c r="B5" s="5">
        <v>2.5688402001497015</v>
      </c>
      <c r="C5" s="5">
        <v>12121162.4</v>
      </c>
      <c r="D5" s="19">
        <f>(C5*B5)*(10^-6)*(14)*(10^-3)</f>
        <v>0.43592260943928252</v>
      </c>
      <c r="E5" s="19">
        <f>SUM(D$5:D5)</f>
        <v>0.43592260943928252</v>
      </c>
      <c r="F5" s="19">
        <f>(C5*AVERAGE($B$5:$B$15)*(10^-6)*(14)*(10^-3))</f>
        <v>0.54967988117022926</v>
      </c>
      <c r="G5" s="19">
        <f>SUM(F$5:F5)</f>
        <v>0.54967988117022926</v>
      </c>
      <c r="I5" s="5">
        <f>(D5*2.419)+3.8096</f>
        <v>4.8640967922336245</v>
      </c>
      <c r="J5" s="19">
        <f>(2.419*F5)+3.8096</f>
        <v>5.1392756325507847</v>
      </c>
      <c r="K5" s="19">
        <f>SUM(I$5:I5)</f>
        <v>4.8640967922336245</v>
      </c>
      <c r="L5" s="19">
        <f>SUM(J$5)</f>
        <v>5.1392756325507847</v>
      </c>
      <c r="M5" s="5">
        <f>K5-L5</f>
        <v>-0.27517884031716022</v>
      </c>
    </row>
    <row r="6" spans="1:13" x14ac:dyDescent="0.2">
      <c r="A6" s="27">
        <v>1901</v>
      </c>
      <c r="B6" s="5">
        <v>2.6626266991212413</v>
      </c>
      <c r="C6" s="5">
        <v>13808184.799999999</v>
      </c>
      <c r="D6" s="19">
        <f t="shared" ref="D6:D69" si="0">(C6*B6)*(10^-6)*(14)*(10^-3)</f>
        <v>0.51472458120832121</v>
      </c>
      <c r="E6" s="19">
        <f>SUM(D$5:D6)</f>
        <v>0.95064719064760372</v>
      </c>
      <c r="F6" s="19">
        <f t="shared" ref="F6:F69" si="1">(C6*AVERAGE($B$5:$B$15)*(10^-6)*(14)*(10^-3))</f>
        <v>0.62618428246127333</v>
      </c>
      <c r="G6" s="19">
        <f>SUM(F$5:F6)</f>
        <v>1.1758641636315026</v>
      </c>
      <c r="I6" s="5">
        <f t="shared" ref="I6:I69" si="2">(D6*2.419)+3.8096</f>
        <v>5.0547187619429295</v>
      </c>
      <c r="J6" s="19">
        <f t="shared" ref="J6:J36" si="3">(2.419*F6)+3.8096</f>
        <v>5.3243397792738207</v>
      </c>
      <c r="K6" s="19">
        <f>SUM(I$5:I6)</f>
        <v>9.9188155541765539</v>
      </c>
      <c r="L6" s="19">
        <f>SUM(J$5:J6)</f>
        <v>10.463615411824605</v>
      </c>
      <c r="M6" s="5">
        <f t="shared" ref="M6:M69" si="4">K6-L6</f>
        <v>-0.5447998576480515</v>
      </c>
    </row>
    <row r="7" spans="1:13" x14ac:dyDescent="0.2">
      <c r="A7" s="27">
        <v>1902</v>
      </c>
      <c r="B7" s="5">
        <v>2.7329665733498958</v>
      </c>
      <c r="C7" s="5">
        <v>13766932</v>
      </c>
      <c r="D7" s="19">
        <f t="shared" si="0"/>
        <v>0.52674390963013451</v>
      </c>
      <c r="E7" s="19">
        <f>SUM(D$5:D7)</f>
        <v>1.4773911002777382</v>
      </c>
      <c r="F7" s="19">
        <f t="shared" si="1"/>
        <v>0.62431351846573946</v>
      </c>
      <c r="G7" s="19">
        <f>SUM(F$5:F7)</f>
        <v>1.8001776820972419</v>
      </c>
      <c r="I7" s="5">
        <f t="shared" si="2"/>
        <v>5.0837935173952955</v>
      </c>
      <c r="J7" s="19">
        <f t="shared" si="3"/>
        <v>5.3198144011686237</v>
      </c>
      <c r="K7" s="19">
        <f>SUM(I$5:I7)</f>
        <v>15.00260907157185</v>
      </c>
      <c r="L7" s="19">
        <f>SUM(J$5:J7)</f>
        <v>15.78342981299323</v>
      </c>
      <c r="M7" s="5">
        <f t="shared" si="4"/>
        <v>-0.78082074142137969</v>
      </c>
    </row>
    <row r="8" spans="1:13" x14ac:dyDescent="0.2">
      <c r="A8" s="27">
        <v>1903</v>
      </c>
      <c r="B8" s="5">
        <v>2.9674318459887083</v>
      </c>
      <c r="C8" s="5">
        <v>13460792.799999999</v>
      </c>
      <c r="D8" s="19">
        <f t="shared" si="0"/>
        <v>0.55921579317765713</v>
      </c>
      <c r="E8" s="19">
        <f>SUM(D$5:D8)</f>
        <v>2.0366068934553954</v>
      </c>
      <c r="F8" s="19">
        <f>(C8*AVERAGE($B$5:$B$15)*(10^-6)*(14)*(10^-3))</f>
        <v>0.61043048039361958</v>
      </c>
      <c r="G8" s="19">
        <f>SUM(F$5:F8)</f>
        <v>2.4106081624908615</v>
      </c>
      <c r="I8" s="5">
        <f t="shared" si="2"/>
        <v>5.162343003696753</v>
      </c>
      <c r="J8" s="19">
        <f t="shared" si="3"/>
        <v>5.2862313320721661</v>
      </c>
      <c r="K8" s="19">
        <f>SUM(I$5:I8)</f>
        <v>20.164952075268602</v>
      </c>
      <c r="L8" s="19">
        <f>SUM(J$5:J8)</f>
        <v>21.069661145065396</v>
      </c>
      <c r="M8" s="5">
        <f t="shared" si="4"/>
        <v>-0.90470906979679455</v>
      </c>
    </row>
    <row r="9" spans="1:13" x14ac:dyDescent="0.2">
      <c r="A9" s="27">
        <v>1904</v>
      </c>
      <c r="B9" s="5">
        <v>3.1550038691417512</v>
      </c>
      <c r="C9" s="5">
        <v>11426378.399999999</v>
      </c>
      <c r="D9" s="19">
        <f t="shared" si="0"/>
        <v>0.50470375287188818</v>
      </c>
      <c r="E9" s="19">
        <f>SUM(D$5:D9)</f>
        <v>2.5413106463272834</v>
      </c>
      <c r="F9" s="19">
        <f t="shared" si="1"/>
        <v>0.51817227703492152</v>
      </c>
      <c r="G9" s="19">
        <f>SUM(F$5:F9)</f>
        <v>2.928780439525783</v>
      </c>
      <c r="I9" s="5">
        <f t="shared" si="2"/>
        <v>5.0304783781970972</v>
      </c>
      <c r="J9" s="19">
        <f t="shared" si="3"/>
        <v>5.0630587381474754</v>
      </c>
      <c r="K9" s="19">
        <f>SUM(I$5:I9)</f>
        <v>25.195430453465697</v>
      </c>
      <c r="L9" s="19">
        <f>SUM(J$5:J9)</f>
        <v>26.132719883212872</v>
      </c>
      <c r="M9" s="5">
        <f t="shared" si="4"/>
        <v>-0.93728942974717455</v>
      </c>
    </row>
    <row r="10" spans="1:13" x14ac:dyDescent="0.2">
      <c r="A10" s="27">
        <v>1905</v>
      </c>
      <c r="B10" s="5">
        <v>3.1667271815131937</v>
      </c>
      <c r="C10" s="5">
        <v>14144720.800000001</v>
      </c>
      <c r="D10" s="19">
        <f t="shared" si="0"/>
        <v>0.62709460565185071</v>
      </c>
      <c r="E10" s="19">
        <f>SUM(D$5:D10)</f>
        <v>3.1684052519791344</v>
      </c>
      <c r="F10" s="19">
        <f t="shared" si="1"/>
        <v>0.64144577821431303</v>
      </c>
      <c r="G10" s="19">
        <f>SUM(F$5:F10)</f>
        <v>3.5702262177400961</v>
      </c>
      <c r="I10" s="5">
        <f t="shared" si="2"/>
        <v>5.326541851071827</v>
      </c>
      <c r="J10" s="19">
        <f t="shared" si="3"/>
        <v>5.3612573375004233</v>
      </c>
      <c r="K10" s="19">
        <f>SUM(I$5:I10)</f>
        <v>30.521972304537524</v>
      </c>
      <c r="L10" s="19">
        <f>SUM(J$5:J10)</f>
        <v>31.493977220713294</v>
      </c>
      <c r="M10" s="5">
        <f t="shared" si="4"/>
        <v>-0.97200491617577001</v>
      </c>
    </row>
    <row r="11" spans="1:13" x14ac:dyDescent="0.2">
      <c r="A11" s="27">
        <v>1906</v>
      </c>
      <c r="B11" s="5">
        <v>3.3894691417805634</v>
      </c>
      <c r="C11" s="5">
        <v>14435661.600000001</v>
      </c>
      <c r="D11" s="19">
        <f t="shared" si="0"/>
        <v>0.68500921348141297</v>
      </c>
      <c r="E11" s="19">
        <f>SUM(D$5:D11)</f>
        <v>3.8534144654605473</v>
      </c>
      <c r="F11" s="19">
        <f t="shared" si="1"/>
        <v>0.65463958744597328</v>
      </c>
      <c r="G11" s="19">
        <f>SUM(F$5:F11)</f>
        <v>4.2248658051860692</v>
      </c>
      <c r="I11" s="5">
        <f t="shared" si="2"/>
        <v>5.4666372874115385</v>
      </c>
      <c r="J11" s="19">
        <f t="shared" si="3"/>
        <v>5.3931731620318093</v>
      </c>
      <c r="K11" s="19">
        <f>SUM(I$5:I11)</f>
        <v>35.988609591949064</v>
      </c>
      <c r="L11" s="19">
        <f>SUM(J$5:J11)</f>
        <v>36.887150382745105</v>
      </c>
      <c r="M11" s="5">
        <f t="shared" si="4"/>
        <v>-0.89854079079604077</v>
      </c>
    </row>
    <row r="12" spans="1:13" x14ac:dyDescent="0.2">
      <c r="A12" s="27">
        <v>1907</v>
      </c>
      <c r="B12" s="5">
        <v>3.6473810391622612</v>
      </c>
      <c r="C12" s="5">
        <v>16787071.199999999</v>
      </c>
      <c r="D12" s="19">
        <f t="shared" si="0"/>
        <v>0.85720383277125611</v>
      </c>
      <c r="E12" s="19">
        <f>SUM(D$5:D12)</f>
        <v>4.7106182982318039</v>
      </c>
      <c r="F12" s="19">
        <f t="shared" si="1"/>
        <v>0.76127313519140538</v>
      </c>
      <c r="G12" s="19">
        <f>SUM(F$5:F12)</f>
        <v>4.986138940377475</v>
      </c>
      <c r="I12" s="5">
        <f t="shared" si="2"/>
        <v>5.8831760714736685</v>
      </c>
      <c r="J12" s="19">
        <f t="shared" si="3"/>
        <v>5.6511197140280096</v>
      </c>
      <c r="K12" s="19">
        <f>SUM(I$5:I12)</f>
        <v>41.871785663422735</v>
      </c>
      <c r="L12" s="19">
        <f>SUM(J$5:J12)</f>
        <v>42.538270096773118</v>
      </c>
      <c r="M12" s="5">
        <f t="shared" si="4"/>
        <v>-0.66648443335038365</v>
      </c>
    </row>
    <row r="13" spans="1:13" x14ac:dyDescent="0.2">
      <c r="A13" s="27">
        <v>1908</v>
      </c>
      <c r="B13" s="5">
        <v>3.7177209133909157</v>
      </c>
      <c r="C13" s="5">
        <v>13604092</v>
      </c>
      <c r="D13" s="19">
        <f t="shared" si="0"/>
        <v>0.70806704270531673</v>
      </c>
      <c r="E13" s="19">
        <f>SUM(D$5:D13)</f>
        <v>5.4186853409371203</v>
      </c>
      <c r="F13" s="19">
        <f t="shared" si="1"/>
        <v>0.61692892374652675</v>
      </c>
      <c r="G13" s="19">
        <f>SUM(F$5:F13)</f>
        <v>5.6030678641240019</v>
      </c>
      <c r="I13" s="5">
        <f t="shared" si="2"/>
        <v>5.522414176304161</v>
      </c>
      <c r="J13" s="19">
        <f t="shared" si="3"/>
        <v>5.3019510665428484</v>
      </c>
      <c r="K13" s="19">
        <f>SUM(I$5:I13)</f>
        <v>47.394199839726895</v>
      </c>
      <c r="L13" s="19">
        <f>SUM(J$5:J13)</f>
        <v>47.840221163315967</v>
      </c>
      <c r="M13" s="5">
        <f t="shared" si="4"/>
        <v>-0.44602132358907198</v>
      </c>
    </row>
    <row r="14" spans="1:13" x14ac:dyDescent="0.2">
      <c r="A14" s="27">
        <v>1909</v>
      </c>
      <c r="B14" s="5">
        <v>3.6473810391622612</v>
      </c>
      <c r="C14" s="5">
        <v>14426976.800000001</v>
      </c>
      <c r="D14" s="19">
        <f t="shared" si="0"/>
        <v>0.7366895428585537</v>
      </c>
      <c r="E14" s="19">
        <f>SUM(D$5:D14)</f>
        <v>6.1553748837956741</v>
      </c>
      <c r="F14" s="19">
        <f t="shared" si="1"/>
        <v>0.65424574239428179</v>
      </c>
      <c r="G14" s="19">
        <f>SUM(F$5:F14)</f>
        <v>6.2573136065182835</v>
      </c>
      <c r="I14" s="5">
        <f t="shared" si="2"/>
        <v>5.5916520041748417</v>
      </c>
      <c r="J14" s="19">
        <f t="shared" si="3"/>
        <v>5.3922204508517675</v>
      </c>
      <c r="K14" s="19">
        <f>SUM(I$5:I14)</f>
        <v>52.985851843901735</v>
      </c>
      <c r="L14" s="19">
        <f>SUM(J$5:J14)</f>
        <v>53.232441614167733</v>
      </c>
      <c r="M14" s="5">
        <f t="shared" si="4"/>
        <v>-0.24658977026599871</v>
      </c>
    </row>
    <row r="15" spans="1:13" x14ac:dyDescent="0.2">
      <c r="A15" s="27">
        <v>1910</v>
      </c>
      <c r="B15" s="5">
        <v>3.9756328107726135</v>
      </c>
      <c r="C15" s="5">
        <v>13139455.199999999</v>
      </c>
      <c r="D15" s="19">
        <f t="shared" si="0"/>
        <v>0.73132708892315557</v>
      </c>
      <c r="E15" s="19">
        <f>SUM(D$5:D15)</f>
        <v>6.8867019727188294</v>
      </c>
      <c r="F15" s="19">
        <f t="shared" si="1"/>
        <v>0.59585821348103962</v>
      </c>
      <c r="G15" s="19">
        <f>SUM(F$5:F15)</f>
        <v>6.8531718199993232</v>
      </c>
      <c r="I15" s="5">
        <f t="shared" si="2"/>
        <v>5.5786802281051138</v>
      </c>
      <c r="J15" s="19">
        <f t="shared" si="3"/>
        <v>5.2509810184106351</v>
      </c>
      <c r="K15" s="19">
        <f>SUM(I$5:I15)</f>
        <v>58.564532072006848</v>
      </c>
      <c r="L15" s="19">
        <f>SUM(J$5:J15)</f>
        <v>58.483422632578367</v>
      </c>
      <c r="M15" s="5">
        <f t="shared" si="4"/>
        <v>8.1109439428480812E-2</v>
      </c>
    </row>
    <row r="16" spans="1:13" x14ac:dyDescent="0.2">
      <c r="A16" s="27">
        <v>1911</v>
      </c>
      <c r="B16" s="5">
        <v>3.9756328107726135</v>
      </c>
      <c r="C16" s="5">
        <v>15907735.199999999</v>
      </c>
      <c r="D16" s="19">
        <f t="shared" si="0"/>
        <v>0.88540639608683414</v>
      </c>
      <c r="E16" s="19">
        <f>SUM(D$5:D16)</f>
        <v>7.7721083688056636</v>
      </c>
      <c r="F16" s="19">
        <f t="shared" si="1"/>
        <v>0.72139632370765638</v>
      </c>
      <c r="G16" s="19">
        <f>SUM(F$5:F16)</f>
        <v>7.5745681437069798</v>
      </c>
      <c r="I16" s="5">
        <f t="shared" si="2"/>
        <v>5.9513980721340518</v>
      </c>
      <c r="J16" s="19">
        <f t="shared" si="3"/>
        <v>5.554657707048821</v>
      </c>
      <c r="K16" s="19">
        <f>SUM(I$5:I16)</f>
        <v>64.515930144140896</v>
      </c>
      <c r="L16" s="19">
        <f>SUM(J$5:J16)</f>
        <v>64.038080339627186</v>
      </c>
      <c r="M16" s="5">
        <f t="shared" si="4"/>
        <v>0.47784980451370984</v>
      </c>
    </row>
    <row r="17" spans="1:13" x14ac:dyDescent="0.2">
      <c r="A17" s="27">
        <v>1912</v>
      </c>
      <c r="B17" s="5">
        <v>4.0225260602583832</v>
      </c>
      <c r="C17" s="5">
        <v>14715746.4</v>
      </c>
      <c r="D17" s="19">
        <f t="shared" si="0"/>
        <v>0.82872262746214898</v>
      </c>
      <c r="E17" s="19">
        <f>SUM(D$5:D17)</f>
        <v>8.6008309962678133</v>
      </c>
      <c r="F17" s="19">
        <f t="shared" si="1"/>
        <v>0.66734109036301903</v>
      </c>
      <c r="G17" s="19">
        <f>SUM(F$5:F17)</f>
        <v>8.2419092340699986</v>
      </c>
      <c r="I17" s="5">
        <f t="shared" si="2"/>
        <v>5.8142800358309383</v>
      </c>
      <c r="J17" s="19">
        <f t="shared" si="3"/>
        <v>5.4238980975881432</v>
      </c>
      <c r="K17" s="19">
        <f>SUM(I$5:I17)</f>
        <v>70.330210179971829</v>
      </c>
      <c r="L17" s="19">
        <f>SUM(J$5:J17)</f>
        <v>69.461978437215322</v>
      </c>
      <c r="M17" s="5">
        <f t="shared" si="4"/>
        <v>0.86823174275650672</v>
      </c>
    </row>
    <row r="18" spans="1:13" x14ac:dyDescent="0.2">
      <c r="A18" s="27">
        <v>1913</v>
      </c>
      <c r="B18" s="5">
        <v>4.3507778318687347</v>
      </c>
      <c r="C18" s="5">
        <v>15862140</v>
      </c>
      <c r="D18" s="19">
        <f t="shared" si="0"/>
        <v>0.96617705909197649</v>
      </c>
      <c r="E18" s="19">
        <f>SUM(D$5:D18)</f>
        <v>9.5670080553597892</v>
      </c>
      <c r="F18" s="19">
        <f t="shared" si="1"/>
        <v>0.71932863718627693</v>
      </c>
      <c r="G18" s="19">
        <f>SUM(F$5:F18)</f>
        <v>8.9612378712562748</v>
      </c>
      <c r="I18" s="5">
        <f t="shared" si="2"/>
        <v>6.146782305943491</v>
      </c>
      <c r="J18" s="19">
        <f t="shared" si="3"/>
        <v>5.5496559733536035</v>
      </c>
      <c r="K18" s="19">
        <f>SUM(I$5:I18)</f>
        <v>76.476992485915318</v>
      </c>
      <c r="L18" s="19">
        <f>SUM(J$5:J18)</f>
        <v>75.011634410568931</v>
      </c>
      <c r="M18" s="5">
        <f t="shared" si="4"/>
        <v>1.4653580753463871</v>
      </c>
    </row>
    <row r="19" spans="1:13" x14ac:dyDescent="0.2">
      <c r="A19" s="27">
        <v>1914</v>
      </c>
      <c r="B19" s="5">
        <v>4.5617964797646637</v>
      </c>
      <c r="C19" s="5">
        <v>13382629.6</v>
      </c>
      <c r="D19" s="19">
        <f t="shared" si="0"/>
        <v>0.85468365638984145</v>
      </c>
      <c r="E19" s="19">
        <f>SUM(D$5:D19)</f>
        <v>10.421691711749631</v>
      </c>
      <c r="F19" s="19">
        <f t="shared" si="1"/>
        <v>0.60688587492839741</v>
      </c>
      <c r="G19" s="19">
        <f>SUM(F$5:F19)</f>
        <v>9.5681237461846713</v>
      </c>
      <c r="I19" s="5">
        <f t="shared" si="2"/>
        <v>5.8770797648070268</v>
      </c>
      <c r="J19" s="19">
        <f t="shared" si="3"/>
        <v>5.2776569314517934</v>
      </c>
      <c r="K19" s="19">
        <f>SUM(I$5:I19)</f>
        <v>82.354072250722339</v>
      </c>
      <c r="L19" s="19">
        <f>SUM(J$5:J19)</f>
        <v>80.289291342020718</v>
      </c>
      <c r="M19" s="5">
        <f t="shared" si="4"/>
        <v>2.0647809087016213</v>
      </c>
    </row>
    <row r="20" spans="1:13" x14ac:dyDescent="0.2">
      <c r="A20" s="27">
        <v>1915</v>
      </c>
      <c r="B20" s="5">
        <v>4.7024762282219719</v>
      </c>
      <c r="C20" s="5">
        <v>13901546.4</v>
      </c>
      <c r="D20" s="19">
        <f t="shared" si="0"/>
        <v>0.91520368074134628</v>
      </c>
      <c r="E20" s="19">
        <f>SUM(D$5:D20)</f>
        <v>11.336895392490977</v>
      </c>
      <c r="F20" s="19">
        <f t="shared" si="1"/>
        <v>0.63041811676695547</v>
      </c>
      <c r="G20" s="19">
        <f>SUM(F$5:F20)</f>
        <v>10.198541862951627</v>
      </c>
      <c r="I20" s="5">
        <f t="shared" si="2"/>
        <v>6.0234777037133167</v>
      </c>
      <c r="J20" s="19">
        <f t="shared" si="3"/>
        <v>5.3345814244592651</v>
      </c>
      <c r="K20" s="19">
        <f>SUM(I$5:I20)</f>
        <v>88.377549954435651</v>
      </c>
      <c r="L20" s="19">
        <f>SUM(J$5:J20)</f>
        <v>85.623872766479977</v>
      </c>
      <c r="M20" s="5">
        <f t="shared" si="4"/>
        <v>2.7536771879556738</v>
      </c>
    </row>
    <row r="21" spans="1:13" x14ac:dyDescent="0.2">
      <c r="A21" s="27">
        <v>1916</v>
      </c>
      <c r="B21" s="5">
        <v>4.7024762282219719</v>
      </c>
      <c r="C21" s="5">
        <v>13816869.6</v>
      </c>
      <c r="D21" s="19">
        <f t="shared" si="0"/>
        <v>0.90962901179419942</v>
      </c>
      <c r="E21" s="19">
        <f>SUM(D$5:D21)</f>
        <v>12.246524404285177</v>
      </c>
      <c r="F21" s="19">
        <f t="shared" si="1"/>
        <v>0.62657812751296482</v>
      </c>
      <c r="G21" s="19">
        <f>SUM(F$5:F21)</f>
        <v>10.825119990464591</v>
      </c>
      <c r="I21" s="5">
        <f t="shared" si="2"/>
        <v>6.0099925795301683</v>
      </c>
      <c r="J21" s="19">
        <f t="shared" si="3"/>
        <v>5.3252924904538617</v>
      </c>
      <c r="K21" s="19">
        <f>SUM(I$5:I21)</f>
        <v>94.387542533965814</v>
      </c>
      <c r="L21" s="19">
        <f>SUM(J$5:J21)</f>
        <v>90.949165256933838</v>
      </c>
      <c r="M21" s="5">
        <f t="shared" si="4"/>
        <v>3.4383772770319752</v>
      </c>
    </row>
    <row r="22" spans="1:13" x14ac:dyDescent="0.2">
      <c r="A22" s="27">
        <v>1917</v>
      </c>
      <c r="B22" s="5">
        <v>4.9955575753229793</v>
      </c>
      <c r="C22" s="5">
        <v>12781207.199999999</v>
      </c>
      <c r="D22" s="19">
        <f t="shared" si="0"/>
        <v>0.89388959029625648</v>
      </c>
      <c r="E22" s="19">
        <f>SUM(D$5:D22)</f>
        <v>13.140413994581433</v>
      </c>
      <c r="F22" s="19">
        <f t="shared" si="1"/>
        <v>0.57961210509877159</v>
      </c>
      <c r="G22" s="19">
        <f>SUM(F$5:F22)</f>
        <v>11.404732095563363</v>
      </c>
      <c r="I22" s="5">
        <f t="shared" si="2"/>
        <v>5.9719189189266446</v>
      </c>
      <c r="J22" s="19">
        <f t="shared" si="3"/>
        <v>5.2116816822339285</v>
      </c>
      <c r="K22" s="19">
        <f>SUM(I$5:I22)</f>
        <v>100.35946145289246</v>
      </c>
      <c r="L22" s="19">
        <f>SUM(J$5:J22)</f>
        <v>96.160846939167769</v>
      </c>
      <c r="M22" s="5">
        <f t="shared" si="4"/>
        <v>4.1986145137246922</v>
      </c>
    </row>
    <row r="23" spans="1:13" x14ac:dyDescent="0.2">
      <c r="A23" s="27">
        <v>1918</v>
      </c>
      <c r="B23" s="5">
        <v>5.1831300858710394</v>
      </c>
      <c r="C23" s="5">
        <v>13834239.199999999</v>
      </c>
      <c r="D23" s="19">
        <f t="shared" si="0"/>
        <v>1.0038652597771909</v>
      </c>
      <c r="E23" s="19">
        <f>SUM(D$5:D23)</f>
        <v>14.144279254358624</v>
      </c>
      <c r="F23" s="19">
        <f t="shared" si="1"/>
        <v>0.62736581761634735</v>
      </c>
      <c r="G23" s="19">
        <f>SUM(F$5:F23)</f>
        <v>12.03209791317971</v>
      </c>
      <c r="I23" s="5">
        <f t="shared" si="2"/>
        <v>6.2379500634010245</v>
      </c>
      <c r="J23" s="19">
        <f t="shared" si="3"/>
        <v>5.3271979128139444</v>
      </c>
      <c r="K23" s="19">
        <f>SUM(I$5:I23)</f>
        <v>106.59741151629349</v>
      </c>
      <c r="L23" s="19">
        <f>SUM(J$5:J23)</f>
        <v>101.48804485198171</v>
      </c>
      <c r="M23" s="5">
        <f t="shared" si="4"/>
        <v>5.1093666643117785</v>
      </c>
    </row>
    <row r="24" spans="1:13" x14ac:dyDescent="0.2">
      <c r="A24" s="27">
        <v>1919</v>
      </c>
      <c r="B24" s="5">
        <v>5.1127902116423849</v>
      </c>
      <c r="C24" s="5">
        <v>12742125.6</v>
      </c>
      <c r="D24" s="19">
        <f t="shared" si="0"/>
        <v>0.91206941060476998</v>
      </c>
      <c r="E24" s="19">
        <f>SUM(D$5:D24)</f>
        <v>15.056348664963394</v>
      </c>
      <c r="F24" s="19">
        <f t="shared" si="1"/>
        <v>0.5778398023661605</v>
      </c>
      <c r="G24" s="19">
        <f>SUM(F$5:F24)</f>
        <v>12.60993771554587</v>
      </c>
      <c r="I24" s="5">
        <f t="shared" si="2"/>
        <v>6.0158959042529387</v>
      </c>
      <c r="J24" s="19">
        <f t="shared" si="3"/>
        <v>5.2073944819237425</v>
      </c>
      <c r="K24" s="19">
        <f>SUM(I$5:I24)</f>
        <v>112.61330742054643</v>
      </c>
      <c r="L24" s="19">
        <f>SUM(J$5:J24)</f>
        <v>106.69543933390545</v>
      </c>
      <c r="M24" s="5">
        <f t="shared" si="4"/>
        <v>5.9178680866409792</v>
      </c>
    </row>
    <row r="25" spans="1:13" x14ac:dyDescent="0.2">
      <c r="A25" s="27">
        <v>1920</v>
      </c>
      <c r="B25" s="5">
        <v>4.9369415008607849</v>
      </c>
      <c r="C25" s="5">
        <v>14264136.800000001</v>
      </c>
      <c r="D25" s="19">
        <f t="shared" si="0"/>
        <v>0.98589692518625793</v>
      </c>
      <c r="E25" s="19">
        <f>SUM(D$5:D25)</f>
        <v>16.042245590149651</v>
      </c>
      <c r="F25" s="19">
        <f t="shared" si="1"/>
        <v>0.64686114767506908</v>
      </c>
      <c r="G25" s="19">
        <f>SUM(F$5:F25)</f>
        <v>13.25679886322094</v>
      </c>
      <c r="I25" s="5">
        <f t="shared" si="2"/>
        <v>6.194484662025558</v>
      </c>
      <c r="J25" s="19">
        <f t="shared" si="3"/>
        <v>5.3743571162259922</v>
      </c>
      <c r="K25" s="19">
        <f>SUM(I$5:I25)</f>
        <v>118.80779208257199</v>
      </c>
      <c r="L25" s="19">
        <f>SUM(J$5:J25)</f>
        <v>112.06979645013145</v>
      </c>
      <c r="M25" s="5">
        <f t="shared" si="4"/>
        <v>6.7379956324405441</v>
      </c>
    </row>
    <row r="26" spans="1:13" x14ac:dyDescent="0.2">
      <c r="A26" s="27">
        <v>1921</v>
      </c>
      <c r="B26" s="5">
        <v>5.8865263911824952</v>
      </c>
      <c r="C26" s="5">
        <v>14083927.200000001</v>
      </c>
      <c r="D26" s="19">
        <f t="shared" si="0"/>
        <v>1.1606757281601017</v>
      </c>
      <c r="E26" s="19">
        <f>SUM(D$5:D26)</f>
        <v>17.202921318309752</v>
      </c>
      <c r="F26" s="19">
        <f t="shared" si="1"/>
        <v>0.63868886285247373</v>
      </c>
      <c r="G26" s="19">
        <f>SUM(F$5:F26)</f>
        <v>13.895487726073414</v>
      </c>
      <c r="I26" s="5">
        <f t="shared" si="2"/>
        <v>6.6172745864192866</v>
      </c>
      <c r="J26" s="19">
        <f t="shared" si="3"/>
        <v>5.3545883592401342</v>
      </c>
      <c r="K26" s="19">
        <f>SUM(I$5:I26)</f>
        <v>125.42506666899128</v>
      </c>
      <c r="L26" s="19">
        <f>SUM(J$5:J26)</f>
        <v>117.42438480937159</v>
      </c>
      <c r="M26" s="5">
        <f t="shared" si="4"/>
        <v>8.0006818596196894</v>
      </c>
    </row>
    <row r="27" spans="1:13" x14ac:dyDescent="0.2">
      <c r="A27" s="27">
        <v>1922</v>
      </c>
      <c r="B27" s="5">
        <v>6.3671807362265813</v>
      </c>
      <c r="C27" s="5">
        <v>12531519.199999997</v>
      </c>
      <c r="D27" s="19">
        <f t="shared" si="0"/>
        <v>1.1170662670425093</v>
      </c>
      <c r="E27" s="19">
        <f>SUM(D$5:D27)</f>
        <v>18.319987585352262</v>
      </c>
      <c r="F27" s="19">
        <f t="shared" si="1"/>
        <v>0.56828905986264533</v>
      </c>
      <c r="G27" s="19">
        <f>SUM(F$5:F27)</f>
        <v>14.463776785936059</v>
      </c>
      <c r="I27" s="5">
        <f t="shared" si="2"/>
        <v>6.5117832999758303</v>
      </c>
      <c r="J27" s="19">
        <f t="shared" si="3"/>
        <v>5.1842912358077395</v>
      </c>
      <c r="K27" s="19">
        <f>SUM(I$5:I27)</f>
        <v>131.9368499689671</v>
      </c>
      <c r="L27" s="19">
        <f>SUM(J$5:J27)</f>
        <v>122.60867604517932</v>
      </c>
      <c r="M27" s="5">
        <f t="shared" si="4"/>
        <v>9.328173923787773</v>
      </c>
    </row>
    <row r="28" spans="1:13" x14ac:dyDescent="0.2">
      <c r="A28" s="27">
        <v>1923</v>
      </c>
      <c r="B28" s="5">
        <v>6.8478345938756489</v>
      </c>
      <c r="C28" s="5">
        <v>13454279.200000001</v>
      </c>
      <c r="D28" s="19">
        <f t="shared" si="0"/>
        <v>1.2898574995799021</v>
      </c>
      <c r="E28" s="19">
        <f>SUM(D$5:D28)</f>
        <v>19.609845084932164</v>
      </c>
      <c r="F28" s="19">
        <f t="shared" si="1"/>
        <v>0.61013509660485099</v>
      </c>
      <c r="G28" s="19">
        <f>SUM(F$5:F28)</f>
        <v>15.07391188254091</v>
      </c>
      <c r="I28" s="5">
        <f t="shared" si="2"/>
        <v>6.9297652914837835</v>
      </c>
      <c r="J28" s="19">
        <f t="shared" si="3"/>
        <v>5.2855167986871345</v>
      </c>
      <c r="K28" s="19">
        <f>SUM(I$5:I28)</f>
        <v>138.86661526045089</v>
      </c>
      <c r="L28" s="19">
        <f>SUM(J$5:J28)</f>
        <v>127.89419284386646</v>
      </c>
      <c r="M28" s="5">
        <f t="shared" si="4"/>
        <v>10.972422416584422</v>
      </c>
    </row>
    <row r="29" spans="1:13" x14ac:dyDescent="0.2">
      <c r="A29" s="27">
        <v>1924</v>
      </c>
      <c r="B29" s="5">
        <v>7.2815952020389467</v>
      </c>
      <c r="C29" s="5">
        <v>14774368.799999999</v>
      </c>
      <c r="D29" s="19">
        <f t="shared" si="0"/>
        <v>1.5061336215412744</v>
      </c>
      <c r="E29" s="19">
        <f>SUM(D$5:D29)</f>
        <v>21.115978706473438</v>
      </c>
      <c r="F29" s="19">
        <f t="shared" si="1"/>
        <v>0.66999954446193566</v>
      </c>
      <c r="G29" s="19">
        <f>SUM(F$5:F29)</f>
        <v>15.743911427002846</v>
      </c>
      <c r="I29" s="5">
        <f>(D29*2.419)+3.8096</f>
        <v>7.4529372305083434</v>
      </c>
      <c r="J29" s="19">
        <f t="shared" si="3"/>
        <v>5.430328898053423</v>
      </c>
      <c r="K29" s="19">
        <f>SUM(I$5:I29)</f>
        <v>146.31955249095924</v>
      </c>
      <c r="L29" s="19">
        <f>SUM(J$5:J29)</f>
        <v>133.32452174191988</v>
      </c>
      <c r="M29" s="5">
        <f t="shared" si="4"/>
        <v>12.995030749039358</v>
      </c>
    </row>
    <row r="30" spans="1:13" x14ac:dyDescent="0.2">
      <c r="A30" s="27">
        <v>1925</v>
      </c>
      <c r="B30" s="5">
        <v>7.0705765541430194</v>
      </c>
      <c r="C30" s="5">
        <v>13519415.200000001</v>
      </c>
      <c r="D30" s="19">
        <f t="shared" si="0"/>
        <v>1.3382608419438267</v>
      </c>
      <c r="E30" s="19">
        <f>SUM(D$5:D30)</f>
        <v>22.454239548417263</v>
      </c>
      <c r="F30" s="19">
        <f t="shared" si="1"/>
        <v>0.6130889344925361</v>
      </c>
      <c r="G30" s="19">
        <f>SUM(F$5:F30)</f>
        <v>16.357000361495381</v>
      </c>
      <c r="I30" s="5">
        <f t="shared" si="2"/>
        <v>7.0468529766621169</v>
      </c>
      <c r="J30" s="19">
        <f t="shared" si="3"/>
        <v>5.292662132537445</v>
      </c>
      <c r="K30" s="19">
        <f>SUM(I$5:I30)</f>
        <v>153.36640546762135</v>
      </c>
      <c r="L30" s="19">
        <f>SUM(J$5:J30)</f>
        <v>138.61718387445734</v>
      </c>
      <c r="M30" s="5">
        <f t="shared" si="4"/>
        <v>14.749221593164009</v>
      </c>
    </row>
    <row r="31" spans="1:13" x14ac:dyDescent="0.2">
      <c r="A31" s="27">
        <v>1926</v>
      </c>
      <c r="B31" s="5">
        <v>7.2815952020389467</v>
      </c>
      <c r="C31" s="5">
        <v>16292037.6</v>
      </c>
      <c r="D31" s="19">
        <f t="shared" si="0"/>
        <v>1.6608483194743735</v>
      </c>
      <c r="E31" s="19">
        <f>SUM(D$5:D31)</f>
        <v>24.115087867891635</v>
      </c>
      <c r="F31" s="19">
        <f t="shared" si="1"/>
        <v>0.73882396724499844</v>
      </c>
      <c r="G31" s="19">
        <f>SUM(F$5:F31)</f>
        <v>17.095824328740377</v>
      </c>
      <c r="I31" s="5">
        <f t="shared" si="2"/>
        <v>7.8271920848085088</v>
      </c>
      <c r="J31" s="19">
        <f t="shared" si="3"/>
        <v>5.5968151767656513</v>
      </c>
      <c r="K31" s="19">
        <f>SUM(I$5:I31)</f>
        <v>161.19359755242985</v>
      </c>
      <c r="L31" s="19">
        <f>SUM(J$5:J31)</f>
        <v>144.213999051223</v>
      </c>
      <c r="M31" s="5">
        <f t="shared" si="4"/>
        <v>16.979598501206851</v>
      </c>
    </row>
    <row r="32" spans="1:13" x14ac:dyDescent="0.2">
      <c r="A32" s="27">
        <v>1927</v>
      </c>
      <c r="B32" s="5">
        <v>7.2815952020389467</v>
      </c>
      <c r="C32" s="5">
        <v>16068404</v>
      </c>
      <c r="D32" s="19">
        <f t="shared" si="0"/>
        <v>1.6380505885915277</v>
      </c>
      <c r="E32" s="19">
        <f>SUM(D$5:D32)</f>
        <v>25.753138456483164</v>
      </c>
      <c r="F32" s="19">
        <f t="shared" si="1"/>
        <v>0.72868245716394631</v>
      </c>
      <c r="G32" s="19">
        <f>SUM(F$5:F32)</f>
        <v>17.824506785904322</v>
      </c>
      <c r="I32" s="5">
        <f t="shared" si="2"/>
        <v>7.7720443738029061</v>
      </c>
      <c r="J32" s="19">
        <f t="shared" si="3"/>
        <v>5.572282863879586</v>
      </c>
      <c r="K32" s="19">
        <f>SUM(I$5:I32)</f>
        <v>168.96564192623276</v>
      </c>
      <c r="L32" s="19">
        <f>SUM(J$5:J32)</f>
        <v>149.78628191510259</v>
      </c>
      <c r="M32" s="5">
        <f t="shared" si="4"/>
        <v>19.179360011130171</v>
      </c>
    </row>
    <row r="33" spans="1:13" x14ac:dyDescent="0.2">
      <c r="A33" s="27">
        <v>1928</v>
      </c>
      <c r="B33" s="5">
        <v>7.3636583886390437</v>
      </c>
      <c r="C33" s="5">
        <v>14468229.6</v>
      </c>
      <c r="D33" s="19">
        <f t="shared" si="0"/>
        <v>1.4915474036791401</v>
      </c>
      <c r="E33" s="19">
        <f>SUM(D$5:D33)</f>
        <v>27.244685860162303</v>
      </c>
      <c r="F33" s="19">
        <f t="shared" si="1"/>
        <v>0.65611650638981578</v>
      </c>
      <c r="G33" s="19">
        <f>SUM(F$5:F33)</f>
        <v>18.480623292294137</v>
      </c>
      <c r="I33" s="5">
        <f t="shared" si="2"/>
        <v>7.4176531694998395</v>
      </c>
      <c r="J33" s="19">
        <f t="shared" si="3"/>
        <v>5.3967458289569645</v>
      </c>
      <c r="K33" s="19">
        <f>SUM(I$5:I33)</f>
        <v>176.38329509573259</v>
      </c>
      <c r="L33" s="19">
        <f>SUM(J$5:J33)</f>
        <v>155.18302774405956</v>
      </c>
      <c r="M33" s="5">
        <f t="shared" si="4"/>
        <v>21.200267351673034</v>
      </c>
    </row>
    <row r="34" spans="1:13" x14ac:dyDescent="0.2">
      <c r="A34" s="27">
        <v>1929</v>
      </c>
      <c r="B34" s="5">
        <v>7.8912054957738818</v>
      </c>
      <c r="C34" s="5">
        <v>15182554.399999999</v>
      </c>
      <c r="D34" s="19">
        <f t="shared" si="0"/>
        <v>1.6773211940963229</v>
      </c>
      <c r="E34" s="19">
        <f>SUM(D$5:D34)</f>
        <v>28.922007054258625</v>
      </c>
      <c r="F34" s="19">
        <f t="shared" si="1"/>
        <v>0.68851026189142883</v>
      </c>
      <c r="G34" s="19">
        <f>SUM(F$5:F34)</f>
        <v>19.169133554185567</v>
      </c>
      <c r="I34" s="5">
        <f t="shared" si="2"/>
        <v>7.8670399685190056</v>
      </c>
      <c r="J34" s="19">
        <f t="shared" si="3"/>
        <v>5.4751063235153667</v>
      </c>
      <c r="K34" s="19">
        <f>SUM(I$5:I34)</f>
        <v>184.2503350642516</v>
      </c>
      <c r="L34" s="19">
        <f>SUM(J$5:J34)</f>
        <v>160.65813406757493</v>
      </c>
      <c r="M34" s="5">
        <f t="shared" si="4"/>
        <v>23.592200996676667</v>
      </c>
    </row>
    <row r="35" spans="1:13" x14ac:dyDescent="0.2">
      <c r="A35" s="27">
        <v>1930</v>
      </c>
      <c r="B35" s="5">
        <v>8.1256707684126948</v>
      </c>
      <c r="C35" s="5">
        <v>9628624.8000000007</v>
      </c>
      <c r="D35" s="19">
        <f t="shared" si="0"/>
        <v>1.0953464910832296</v>
      </c>
      <c r="E35" s="19">
        <f>SUM(D$5:D35)</f>
        <v>30.017353545341855</v>
      </c>
      <c r="F35" s="19">
        <f t="shared" si="1"/>
        <v>0.43664635133481283</v>
      </c>
      <c r="G35" s="19">
        <f>SUM(F$5:F35)</f>
        <v>19.605779905520379</v>
      </c>
      <c r="I35" s="5">
        <f t="shared" si="2"/>
        <v>6.459243161930333</v>
      </c>
      <c r="J35" s="19">
        <f t="shared" si="3"/>
        <v>4.8658475238789123</v>
      </c>
      <c r="K35" s="19">
        <f>SUM(I$5:I35)</f>
        <v>190.70957822618195</v>
      </c>
      <c r="L35" s="19">
        <f>SUM(J$5:J35)</f>
        <v>165.52398159145383</v>
      </c>
      <c r="M35" s="5">
        <f t="shared" si="4"/>
        <v>25.185596634728114</v>
      </c>
    </row>
    <row r="36" spans="1:13" x14ac:dyDescent="0.2">
      <c r="A36" s="27">
        <v>1931</v>
      </c>
      <c r="B36" s="5">
        <v>7.7153567849922808</v>
      </c>
      <c r="C36" s="5">
        <v>13347890.4</v>
      </c>
      <c r="D36" s="19">
        <f t="shared" si="0"/>
        <v>1.4417723146816268</v>
      </c>
      <c r="E36" s="19">
        <f>SUM(D$5:D36)</f>
        <v>31.459125860023484</v>
      </c>
      <c r="F36" s="19">
        <f t="shared" si="1"/>
        <v>0.60531049472163201</v>
      </c>
      <c r="G36" s="19">
        <f>SUM(F$5:F36)</f>
        <v>20.211090400242011</v>
      </c>
      <c r="I36" s="5">
        <f t="shared" si="2"/>
        <v>7.2972472292148556</v>
      </c>
      <c r="J36" s="19">
        <f t="shared" si="3"/>
        <v>5.2738460867316279</v>
      </c>
      <c r="K36" s="19">
        <f>SUM(I$5:I36)</f>
        <v>198.00682545539681</v>
      </c>
      <c r="L36" s="19">
        <f>SUM(J$5:J36)</f>
        <v>170.79782767818546</v>
      </c>
      <c r="M36" s="5">
        <f t="shared" si="4"/>
        <v>27.208997777211351</v>
      </c>
    </row>
    <row r="37" spans="1:13" x14ac:dyDescent="0.2">
      <c r="A37" s="27">
        <v>1932</v>
      </c>
      <c r="B37" s="5">
        <v>6.3554574238551389</v>
      </c>
      <c r="C37" s="5">
        <v>13599749.6</v>
      </c>
      <c r="D37" s="19">
        <f t="shared" si="0"/>
        <v>1.2100568138104733</v>
      </c>
      <c r="E37" s="19">
        <f>SUM(D$5:D37)</f>
        <v>32.669182673833959</v>
      </c>
      <c r="F37" s="19">
        <f t="shared" si="1"/>
        <v>0.61673200122068106</v>
      </c>
      <c r="G37" s="19">
        <f>SUM(F$5:F37)</f>
        <v>20.82782240146269</v>
      </c>
      <c r="I37" s="5">
        <f t="shared" si="2"/>
        <v>6.7367274326075348</v>
      </c>
      <c r="J37" s="19">
        <f t="shared" ref="J37:J68" si="5">(2.419*F37)+3.8096</f>
        <v>5.301474710952828</v>
      </c>
      <c r="K37" s="19">
        <f>SUM(I$5:I37)</f>
        <v>204.74355288800433</v>
      </c>
      <c r="L37" s="19">
        <f>SUM(J$5:J37)</f>
        <v>176.09930238913827</v>
      </c>
      <c r="M37" s="5">
        <f t="shared" si="4"/>
        <v>28.644250498866057</v>
      </c>
    </row>
    <row r="38" spans="1:13" x14ac:dyDescent="0.2">
      <c r="A38" s="27">
        <v>1933</v>
      </c>
      <c r="B38" s="5">
        <v>7.5277842744442198</v>
      </c>
      <c r="C38" s="5">
        <v>15147815.199999999</v>
      </c>
      <c r="D38" s="19">
        <f t="shared" si="0"/>
        <v>1.5964127907664598</v>
      </c>
      <c r="E38" s="19">
        <f>SUM(D$5:D38)</f>
        <v>34.265595464600416</v>
      </c>
      <c r="F38" s="19">
        <f t="shared" si="1"/>
        <v>0.68693488168466355</v>
      </c>
      <c r="G38" s="19">
        <f>SUM(F$5:F38)</f>
        <v>21.514757283147354</v>
      </c>
      <c r="I38" s="5">
        <f t="shared" si="2"/>
        <v>7.6713225408640664</v>
      </c>
      <c r="J38" s="19">
        <f t="shared" si="5"/>
        <v>5.4712954787952013</v>
      </c>
      <c r="K38" s="19">
        <f>SUM(I$5:I38)</f>
        <v>212.41487542886838</v>
      </c>
      <c r="L38" s="19">
        <f>SUM(J$5:J38)</f>
        <v>181.57059786793349</v>
      </c>
      <c r="M38" s="5">
        <f t="shared" si="4"/>
        <v>30.844277560934898</v>
      </c>
    </row>
    <row r="39" spans="1:13" x14ac:dyDescent="0.2">
      <c r="A39" s="27">
        <v>1934</v>
      </c>
      <c r="B39" s="5">
        <v>7.7974194841973592</v>
      </c>
      <c r="C39" s="5">
        <v>12535861.599999998</v>
      </c>
      <c r="D39" s="19">
        <f t="shared" si="0"/>
        <v>1.3684632008745805</v>
      </c>
      <c r="E39" s="19">
        <f>SUM(D$5:D39)</f>
        <v>35.634058665474996</v>
      </c>
      <c r="F39" s="19">
        <f t="shared" si="1"/>
        <v>0.56848598238849091</v>
      </c>
      <c r="G39" s="19">
        <f>SUM(F$5:F39)</f>
        <v>22.083243265535845</v>
      </c>
      <c r="I39" s="5">
        <f t="shared" si="2"/>
        <v>7.1199124829156109</v>
      </c>
      <c r="J39" s="19">
        <f t="shared" si="5"/>
        <v>5.18476759139776</v>
      </c>
      <c r="K39" s="19">
        <f>SUM(I$5:I39)</f>
        <v>219.53478791178401</v>
      </c>
      <c r="L39" s="19">
        <f>SUM(J$5:J39)</f>
        <v>186.75536545933124</v>
      </c>
      <c r="M39" s="5">
        <f t="shared" si="4"/>
        <v>32.779422452452764</v>
      </c>
    </row>
    <row r="40" spans="1:13" x14ac:dyDescent="0.2">
      <c r="A40" s="27">
        <v>1935</v>
      </c>
      <c r="B40" s="5">
        <v>6.2382243001407156</v>
      </c>
      <c r="C40" s="5">
        <v>15825229.6</v>
      </c>
      <c r="D40" s="19">
        <f t="shared" si="0"/>
        <v>1.3820986458443658</v>
      </c>
      <c r="E40" s="19">
        <f>SUM(D$5:D40)</f>
        <v>37.016157311319361</v>
      </c>
      <c r="F40" s="19">
        <f t="shared" si="1"/>
        <v>0.71765479571658863</v>
      </c>
      <c r="G40" s="19">
        <f>SUM(F$5:F40)</f>
        <v>22.800898061252433</v>
      </c>
      <c r="I40" s="5">
        <f t="shared" si="2"/>
        <v>7.1528966242975205</v>
      </c>
      <c r="J40" s="19">
        <f t="shared" si="5"/>
        <v>5.5456069508384278</v>
      </c>
      <c r="K40" s="19">
        <f>SUM(I$5:I40)</f>
        <v>226.68768453608152</v>
      </c>
      <c r="L40" s="19">
        <f>SUM(J$5:J40)</f>
        <v>192.30097241016966</v>
      </c>
      <c r="M40" s="5">
        <f t="shared" si="4"/>
        <v>34.386712125911856</v>
      </c>
    </row>
    <row r="41" spans="1:13" x14ac:dyDescent="0.2">
      <c r="A41" s="27">
        <v>1936</v>
      </c>
      <c r="B41" s="5">
        <v>6.7071558202083761</v>
      </c>
      <c r="C41" s="5">
        <v>14214199.199999997</v>
      </c>
      <c r="D41" s="19">
        <f t="shared" si="0"/>
        <v>1.3347158845143372</v>
      </c>
      <c r="E41" s="19">
        <f>SUM(D$5:D41)</f>
        <v>38.350873195833699</v>
      </c>
      <c r="F41" s="19">
        <f t="shared" si="1"/>
        <v>0.64459653862784372</v>
      </c>
      <c r="G41" s="19">
        <f>SUM(F$5:F41)</f>
        <v>23.445494599880277</v>
      </c>
      <c r="I41" s="5">
        <f t="shared" si="2"/>
        <v>7.0382777246401815</v>
      </c>
      <c r="J41" s="19">
        <f t="shared" si="5"/>
        <v>5.3688790269407543</v>
      </c>
      <c r="K41" s="19">
        <f>SUM(I$5:I41)</f>
        <v>233.7259622607217</v>
      </c>
      <c r="L41" s="19">
        <f>SUM(J$5:J41)</f>
        <v>197.66985143711042</v>
      </c>
      <c r="M41" s="5">
        <f t="shared" si="4"/>
        <v>36.056110823611277</v>
      </c>
    </row>
    <row r="42" spans="1:13" x14ac:dyDescent="0.2">
      <c r="A42" s="27">
        <v>1937</v>
      </c>
      <c r="B42" s="5">
        <v>7.0940231788859043</v>
      </c>
      <c r="C42" s="5">
        <v>15525604</v>
      </c>
      <c r="D42" s="19">
        <f t="shared" si="0"/>
        <v>1.541945924990852</v>
      </c>
      <c r="E42" s="19">
        <f>SUM(D$5:D42)</f>
        <v>39.892819120824555</v>
      </c>
      <c r="F42" s="19">
        <f t="shared" si="1"/>
        <v>0.70406714143323723</v>
      </c>
      <c r="G42" s="19">
        <f>SUM(F$5:F42)</f>
        <v>24.149561741313516</v>
      </c>
      <c r="I42" s="5">
        <f t="shared" si="2"/>
        <v>7.5395671925528713</v>
      </c>
      <c r="J42" s="19">
        <f t="shared" si="5"/>
        <v>5.5127384151270009</v>
      </c>
      <c r="K42" s="19">
        <f>SUM(I$5:I42)</f>
        <v>241.26552945327458</v>
      </c>
      <c r="L42" s="19">
        <f>SUM(J$5:J42)</f>
        <v>203.18258985223741</v>
      </c>
      <c r="M42" s="5">
        <f t="shared" si="4"/>
        <v>38.082939601037168</v>
      </c>
    </row>
    <row r="43" spans="1:13" x14ac:dyDescent="0.2">
      <c r="A43" s="27">
        <v>1938</v>
      </c>
      <c r="B43" s="5">
        <v>7.2112563026003285</v>
      </c>
      <c r="C43" s="5">
        <v>12985300</v>
      </c>
      <c r="D43" s="19">
        <f t="shared" si="0"/>
        <v>1.3109645705261845</v>
      </c>
      <c r="E43" s="19">
        <f>SUM(D$5:D43)</f>
        <v>41.203783691350736</v>
      </c>
      <c r="F43" s="19">
        <f t="shared" si="1"/>
        <v>0.58886746381351829</v>
      </c>
      <c r="G43" s="19">
        <f>SUM(F$5:F43)</f>
        <v>24.738429205127034</v>
      </c>
      <c r="I43" s="5">
        <f t="shared" si="2"/>
        <v>6.9808232961028409</v>
      </c>
      <c r="J43" s="19">
        <f t="shared" si="5"/>
        <v>5.2340703949649008</v>
      </c>
      <c r="K43" s="19">
        <f>SUM(I$5:I43)</f>
        <v>248.24635274937742</v>
      </c>
      <c r="L43" s="19">
        <f>SUM(J$5:J43)</f>
        <v>208.41666024720232</v>
      </c>
      <c r="M43" s="5">
        <f t="shared" si="4"/>
        <v>39.829692502175106</v>
      </c>
    </row>
    <row r="44" spans="1:13" x14ac:dyDescent="0.2">
      <c r="A44" s="27">
        <v>1939</v>
      </c>
      <c r="B44" s="5">
        <v>7.0002366799143649</v>
      </c>
      <c r="C44" s="5">
        <v>13988394.4</v>
      </c>
      <c r="D44" s="19">
        <f t="shared" si="0"/>
        <v>1.3709090020078418</v>
      </c>
      <c r="E44" s="19">
        <f>SUM(D$5:D44)</f>
        <v>42.574692693358578</v>
      </c>
      <c r="F44" s="19">
        <f t="shared" si="1"/>
        <v>0.63435656728386891</v>
      </c>
      <c r="G44" s="19">
        <f>SUM(F$5:F44)</f>
        <v>25.372785772410904</v>
      </c>
      <c r="I44" s="5">
        <f t="shared" si="2"/>
        <v>7.1258288758569694</v>
      </c>
      <c r="J44" s="19">
        <f t="shared" si="5"/>
        <v>5.3441085362596787</v>
      </c>
      <c r="K44" s="19">
        <f>SUM(I$5:I44)</f>
        <v>255.37218162523439</v>
      </c>
      <c r="L44" s="19">
        <f>SUM(J$5:J44)</f>
        <v>213.760768783462</v>
      </c>
      <c r="M44" s="5">
        <f t="shared" si="4"/>
        <v>41.611412841772392</v>
      </c>
    </row>
    <row r="45" spans="1:13" x14ac:dyDescent="0.2">
      <c r="A45" s="27">
        <v>1940</v>
      </c>
      <c r="B45" s="5">
        <v>7.1057464912573476</v>
      </c>
      <c r="C45" s="5">
        <v>14181631.199999999</v>
      </c>
      <c r="D45" s="19">
        <f t="shared" si="0"/>
        <v>1.4107950659558801</v>
      </c>
      <c r="E45" s="19">
        <f>SUM(D$5:D45)</f>
        <v>43.985487759314459</v>
      </c>
      <c r="F45" s="19">
        <f t="shared" si="1"/>
        <v>0.64311961968400122</v>
      </c>
      <c r="G45" s="19">
        <f>SUM(F$5:F45)</f>
        <v>26.015905392094904</v>
      </c>
      <c r="I45" s="5">
        <f t="shared" si="2"/>
        <v>7.2223132645472745</v>
      </c>
      <c r="J45" s="19">
        <f t="shared" si="5"/>
        <v>5.365306360015599</v>
      </c>
      <c r="K45" s="19">
        <f>SUM(I$5:I45)</f>
        <v>262.59449488978169</v>
      </c>
      <c r="L45" s="19">
        <f>SUM(J$5:J45)</f>
        <v>219.12607514347761</v>
      </c>
      <c r="M45" s="5">
        <f t="shared" si="4"/>
        <v>43.468419746304079</v>
      </c>
    </row>
    <row r="46" spans="1:13" x14ac:dyDescent="0.2">
      <c r="A46" s="27">
        <v>1941</v>
      </c>
      <c r="B46" s="5">
        <v>7.6567402231350687</v>
      </c>
      <c r="C46" s="5">
        <v>12312228</v>
      </c>
      <c r="D46" s="19">
        <f t="shared" si="0"/>
        <v>1.3198014390961375</v>
      </c>
      <c r="E46" s="19">
        <f>SUM(D$5:D46)</f>
        <v>45.305289198410598</v>
      </c>
      <c r="F46" s="19">
        <f t="shared" si="1"/>
        <v>0.55834447230743889</v>
      </c>
      <c r="G46" s="19">
        <f>SUM(F$5:F46)</f>
        <v>26.574249864402343</v>
      </c>
      <c r="I46" s="5">
        <f t="shared" si="2"/>
        <v>7.0021996811735567</v>
      </c>
      <c r="J46" s="19">
        <f t="shared" si="5"/>
        <v>5.1602352785116947</v>
      </c>
      <c r="K46" s="19">
        <f>SUM(I$5:I46)</f>
        <v>269.59669457095526</v>
      </c>
      <c r="L46" s="19">
        <f>SUM(J$5:J46)</f>
        <v>224.2863104219893</v>
      </c>
      <c r="M46" s="5">
        <f t="shared" si="4"/>
        <v>45.310384148965966</v>
      </c>
    </row>
    <row r="47" spans="1:13" x14ac:dyDescent="0.2">
      <c r="A47" s="27">
        <v>1942</v>
      </c>
      <c r="B47" s="5">
        <v>7.9615453700025354</v>
      </c>
      <c r="C47" s="5">
        <v>15473495.199999999</v>
      </c>
      <c r="D47" s="19">
        <f t="shared" si="0"/>
        <v>1.7247010769424302</v>
      </c>
      <c r="E47" s="19">
        <f>SUM(D$5:D47)</f>
        <v>47.029990275353029</v>
      </c>
      <c r="F47" s="19">
        <f t="shared" si="1"/>
        <v>0.70170407112308908</v>
      </c>
      <c r="G47" s="19">
        <f>SUM(F$5:F47)</f>
        <v>27.275953935525433</v>
      </c>
      <c r="I47" s="5">
        <f t="shared" si="2"/>
        <v>7.9816519051237389</v>
      </c>
      <c r="J47" s="19">
        <f t="shared" si="5"/>
        <v>5.5070221480467527</v>
      </c>
      <c r="K47" s="19">
        <f>SUM(I$5:I47)</f>
        <v>277.57834647607899</v>
      </c>
      <c r="L47" s="19">
        <f>SUM(J$5:J47)</f>
        <v>229.79333257003606</v>
      </c>
      <c r="M47" s="5">
        <f t="shared" si="4"/>
        <v>47.785013906042934</v>
      </c>
    </row>
    <row r="48" spans="1:13" x14ac:dyDescent="0.2">
      <c r="A48" s="27">
        <v>1943</v>
      </c>
      <c r="B48" s="5">
        <v>8.371859840817967</v>
      </c>
      <c r="C48" s="5">
        <v>12983128.799999999</v>
      </c>
      <c r="D48" s="19">
        <f t="shared" si="0"/>
        <v>1.5217010845244199</v>
      </c>
      <c r="E48" s="19">
        <f>SUM(D$5:D48)</f>
        <v>48.551691359877452</v>
      </c>
      <c r="F48" s="19">
        <f t="shared" si="1"/>
        <v>0.58876900255059539</v>
      </c>
      <c r="G48" s="19">
        <f>SUM(F$5:F48)</f>
        <v>27.864722938076028</v>
      </c>
      <c r="I48" s="5">
        <f t="shared" si="2"/>
        <v>7.4905949234645721</v>
      </c>
      <c r="J48" s="19">
        <f t="shared" si="5"/>
        <v>5.2338322171698906</v>
      </c>
      <c r="K48" s="19">
        <f>SUM(I$5:I48)</f>
        <v>285.06894139954358</v>
      </c>
      <c r="L48" s="19">
        <f>SUM(J$5:J48)</f>
        <v>235.02716478720595</v>
      </c>
      <c r="M48" s="5">
        <f t="shared" si="4"/>
        <v>50.041776612337628</v>
      </c>
    </row>
    <row r="49" spans="1:13" x14ac:dyDescent="0.2">
      <c r="A49" s="27">
        <v>1944</v>
      </c>
      <c r="B49" s="5">
        <v>8.8994064605577847</v>
      </c>
      <c r="C49" s="5">
        <v>15093535.200000001</v>
      </c>
      <c r="D49" s="19">
        <f t="shared" si="0"/>
        <v>1.880529065401509</v>
      </c>
      <c r="E49" s="19">
        <f>SUM(D$5:D49)</f>
        <v>50.432220425278963</v>
      </c>
      <c r="F49" s="19">
        <f t="shared" si="1"/>
        <v>0.68447335011159272</v>
      </c>
      <c r="G49" s="19">
        <f>SUM(F$5:F49)</f>
        <v>28.54919628818762</v>
      </c>
      <c r="I49" s="5">
        <f t="shared" si="2"/>
        <v>8.3585998092062503</v>
      </c>
      <c r="J49" s="19">
        <f t="shared" si="5"/>
        <v>5.4653410339199429</v>
      </c>
      <c r="K49" s="19">
        <f>SUM(I$5:I49)</f>
        <v>293.4275412087498</v>
      </c>
      <c r="L49" s="19">
        <f>SUM(J$5:J49)</f>
        <v>240.49250582112589</v>
      </c>
      <c r="M49" s="5">
        <f t="shared" si="4"/>
        <v>52.935035387623913</v>
      </c>
    </row>
    <row r="50" spans="1:13" x14ac:dyDescent="0.2">
      <c r="A50" s="27">
        <v>1945</v>
      </c>
      <c r="B50" s="5">
        <v>9.1573193327295197</v>
      </c>
      <c r="C50" s="5">
        <v>15191239.199999999</v>
      </c>
      <c r="D50" s="19">
        <f t="shared" si="0"/>
        <v>1.9475543977998993</v>
      </c>
      <c r="E50" s="19">
        <f>SUM(D$5:D50)</f>
        <v>52.379774823078861</v>
      </c>
      <c r="F50" s="19">
        <f t="shared" si="1"/>
        <v>0.68890410694312032</v>
      </c>
      <c r="G50" s="19">
        <f>SUM(F$5:F50)</f>
        <v>29.23810039513074</v>
      </c>
      <c r="I50" s="5">
        <f t="shared" si="2"/>
        <v>8.5207340882779565</v>
      </c>
      <c r="J50" s="19">
        <f t="shared" si="5"/>
        <v>5.4760590346954086</v>
      </c>
      <c r="K50" s="19">
        <f>SUM(I$5:I50)</f>
        <v>301.94827529702775</v>
      </c>
      <c r="L50" s="19">
        <f>SUM(J$5:J50)</f>
        <v>245.96856485582128</v>
      </c>
      <c r="M50" s="5">
        <f t="shared" si="4"/>
        <v>55.979710441206464</v>
      </c>
    </row>
    <row r="51" spans="1:13" x14ac:dyDescent="0.2">
      <c r="A51" s="27">
        <v>1946</v>
      </c>
      <c r="B51" s="5">
        <v>9.3917846053683309</v>
      </c>
      <c r="C51" s="5">
        <v>12151559.199999999</v>
      </c>
      <c r="D51" s="19">
        <f t="shared" si="0"/>
        <v>1.5977475727609467</v>
      </c>
      <c r="E51" s="19">
        <f>SUM(D$5:D51)</f>
        <v>53.977522395839806</v>
      </c>
      <c r="F51" s="19">
        <f t="shared" si="1"/>
        <v>0.55105833885114908</v>
      </c>
      <c r="G51" s="19">
        <f>SUM(F$5:F51)</f>
        <v>29.789158733981889</v>
      </c>
      <c r="I51" s="5">
        <f t="shared" si="2"/>
        <v>7.6745513785087303</v>
      </c>
      <c r="J51" s="19">
        <f t="shared" si="5"/>
        <v>5.1426101216809297</v>
      </c>
      <c r="K51" s="19">
        <f>SUM(I$5:I51)</f>
        <v>309.62282667553649</v>
      </c>
      <c r="L51" s="19">
        <f>SUM(J$5:J51)</f>
        <v>251.1111749775022</v>
      </c>
      <c r="M51" s="5">
        <f t="shared" si="4"/>
        <v>58.511651698034285</v>
      </c>
    </row>
    <row r="52" spans="1:13" x14ac:dyDescent="0.2">
      <c r="A52" s="27">
        <v>1947</v>
      </c>
      <c r="B52" s="5">
        <v>9.9427778498510371</v>
      </c>
      <c r="C52" s="5">
        <v>12557573.600000001</v>
      </c>
      <c r="D52" s="19">
        <f t="shared" si="0"/>
        <v>1.7480003049313582</v>
      </c>
      <c r="E52" s="19">
        <f>SUM(D$5:D52)</f>
        <v>55.725522700771165</v>
      </c>
      <c r="F52" s="19">
        <f t="shared" si="1"/>
        <v>0.56947059501771957</v>
      </c>
      <c r="G52" s="19">
        <f>SUM(F$5:F52)</f>
        <v>30.358629328999609</v>
      </c>
      <c r="I52" s="5">
        <f t="shared" si="2"/>
        <v>8.0380127376289554</v>
      </c>
      <c r="J52" s="19">
        <f t="shared" si="5"/>
        <v>5.1871493693478641</v>
      </c>
      <c r="K52" s="19">
        <f>SUM(I$5:I52)</f>
        <v>317.66083941316543</v>
      </c>
      <c r="L52" s="19">
        <f>SUM(J$5:J52)</f>
        <v>256.29832434685005</v>
      </c>
      <c r="M52" s="5">
        <f t="shared" si="4"/>
        <v>61.362515066315382</v>
      </c>
    </row>
    <row r="53" spans="1:13" x14ac:dyDescent="0.2">
      <c r="A53" s="27">
        <v>1948</v>
      </c>
      <c r="B53" s="5">
        <v>9.9310559996646468</v>
      </c>
      <c r="C53" s="5">
        <v>16276839.199999999</v>
      </c>
      <c r="D53" s="19">
        <f t="shared" si="0"/>
        <v>2.2630468222983136</v>
      </c>
      <c r="E53" s="19">
        <f>SUM(D$5:D53)</f>
        <v>57.988569523069479</v>
      </c>
      <c r="F53" s="19">
        <f t="shared" si="1"/>
        <v>0.73813473840453858</v>
      </c>
      <c r="G53" s="19">
        <f>SUM(F$5:F53)</f>
        <v>31.096764067404148</v>
      </c>
      <c r="I53" s="5">
        <f t="shared" si="2"/>
        <v>9.2839102631396209</v>
      </c>
      <c r="J53" s="19">
        <f t="shared" si="5"/>
        <v>5.5951479322005788</v>
      </c>
      <c r="K53" s="19">
        <f>SUM(I$5:I53)</f>
        <v>326.94474967630504</v>
      </c>
      <c r="L53" s="19">
        <f>SUM(J$5:J53)</f>
        <v>261.89347227905063</v>
      </c>
      <c r="M53" s="5">
        <f t="shared" si="4"/>
        <v>65.05127739725441</v>
      </c>
    </row>
    <row r="54" spans="1:13" x14ac:dyDescent="0.2">
      <c r="A54" s="27">
        <v>1949</v>
      </c>
      <c r="B54" s="5">
        <v>9.7200358895836665</v>
      </c>
      <c r="C54" s="5">
        <v>14776540</v>
      </c>
      <c r="D54" s="19">
        <f t="shared" si="0"/>
        <v>2.010798987734161</v>
      </c>
      <c r="E54" s="19">
        <f>SUM(D$5:D54)</f>
        <v>59.999368510803642</v>
      </c>
      <c r="F54" s="19">
        <f t="shared" si="1"/>
        <v>0.67009800572485856</v>
      </c>
      <c r="G54" s="19">
        <f>SUM(F$5:F54)</f>
        <v>31.766862073129008</v>
      </c>
      <c r="I54" s="5">
        <f t="shared" si="2"/>
        <v>8.6737227513289348</v>
      </c>
      <c r="J54" s="19">
        <f t="shared" si="5"/>
        <v>5.4305670758484332</v>
      </c>
      <c r="K54" s="19">
        <f>SUM(I$5:I54)</f>
        <v>335.61847242763395</v>
      </c>
      <c r="L54" s="19">
        <f>SUM(J$5:J54)</f>
        <v>267.32403935489907</v>
      </c>
      <c r="M54" s="5">
        <f t="shared" si="4"/>
        <v>68.294433072734876</v>
      </c>
    </row>
    <row r="55" spans="1:13" x14ac:dyDescent="0.2">
      <c r="A55" s="27">
        <v>1950</v>
      </c>
      <c r="B55" s="5">
        <v>9.9310559996646468</v>
      </c>
      <c r="C55" s="5">
        <v>15577712.799999999</v>
      </c>
      <c r="D55" s="19">
        <f t="shared" si="0"/>
        <v>2.1658439342888984</v>
      </c>
      <c r="E55" s="19">
        <f>SUM(D$5:D55)</f>
        <v>62.165212445092543</v>
      </c>
      <c r="F55" s="19">
        <f t="shared" si="1"/>
        <v>0.70643021174338516</v>
      </c>
      <c r="G55" s="19">
        <f>SUM(F$5:F55)</f>
        <v>32.473292284872393</v>
      </c>
      <c r="I55" s="5">
        <f t="shared" si="2"/>
        <v>9.0487764770448447</v>
      </c>
      <c r="J55" s="19">
        <f t="shared" si="5"/>
        <v>5.5184546822072491</v>
      </c>
      <c r="K55" s="19">
        <f>SUM(I$5:I55)</f>
        <v>344.66724890467879</v>
      </c>
      <c r="L55" s="19">
        <f>SUM(J$5:J55)</f>
        <v>272.84249403710635</v>
      </c>
      <c r="M55" s="5">
        <f t="shared" si="4"/>
        <v>71.824754867572437</v>
      </c>
    </row>
    <row r="56" spans="1:13" x14ac:dyDescent="0.2">
      <c r="A56" s="27">
        <v>1951</v>
      </c>
      <c r="B56" s="5">
        <v>10.118625098447582</v>
      </c>
      <c r="C56" s="5">
        <v>14581132</v>
      </c>
      <c r="D56" s="19">
        <f t="shared" si="0"/>
        <v>2.0655741150656803</v>
      </c>
      <c r="E56" s="19">
        <f>SUM(D$5:D56)</f>
        <v>64.230786560158222</v>
      </c>
      <c r="F56" s="19">
        <f t="shared" si="1"/>
        <v>0.66123649206180324</v>
      </c>
      <c r="G56" s="19">
        <f>SUM(F$5:F56)</f>
        <v>33.134528776934197</v>
      </c>
      <c r="I56" s="5">
        <f t="shared" si="2"/>
        <v>8.8062237843438815</v>
      </c>
      <c r="J56" s="19">
        <f t="shared" si="5"/>
        <v>5.4091310742975018</v>
      </c>
      <c r="K56" s="19">
        <f>SUM(I$5:I56)</f>
        <v>353.47347268902269</v>
      </c>
      <c r="L56" s="19">
        <f>SUM(J$5:J56)</f>
        <v>278.25162511140383</v>
      </c>
      <c r="M56" s="5">
        <f t="shared" si="4"/>
        <v>75.22184757761886</v>
      </c>
    </row>
    <row r="57" spans="1:13" x14ac:dyDescent="0.2">
      <c r="A57" s="27">
        <v>1952</v>
      </c>
      <c r="B57" s="5">
        <v>10.587557593305283</v>
      </c>
      <c r="C57" s="5">
        <v>12184300.000000006</v>
      </c>
      <c r="D57" s="19">
        <f t="shared" si="0"/>
        <v>1.8060276917775346</v>
      </c>
      <c r="E57" s="19">
        <f>SUM(D$5:D57)</f>
        <v>66.036814251935752</v>
      </c>
      <c r="F57" s="19">
        <f t="shared" si="1"/>
        <v>0.5525430940635222</v>
      </c>
      <c r="G57" s="19">
        <f>SUM(F$5:F57)</f>
        <v>33.68707187099772</v>
      </c>
      <c r="I57" s="5">
        <f t="shared" si="2"/>
        <v>8.1783809864098558</v>
      </c>
      <c r="J57" s="19">
        <f t="shared" si="5"/>
        <v>5.1462017445396606</v>
      </c>
      <c r="K57" s="19">
        <f>SUM(I$5:I57)</f>
        <v>361.65185367543256</v>
      </c>
      <c r="L57" s="19">
        <f>SUM(J$5:J57)</f>
        <v>283.39782685594349</v>
      </c>
      <c r="M57" s="5">
        <f t="shared" si="4"/>
        <v>78.25402681948907</v>
      </c>
    </row>
    <row r="58" spans="1:13" x14ac:dyDescent="0.2">
      <c r="A58" s="27">
        <v>1953</v>
      </c>
      <c r="B58" s="5">
        <v>10.79857526641117</v>
      </c>
      <c r="C58" s="5">
        <v>14241800.000000004</v>
      </c>
      <c r="D58" s="19">
        <f t="shared" si="0"/>
        <v>2.1530760892084451</v>
      </c>
      <c r="E58" s="19">
        <f>SUM(D$5:D58)</f>
        <v>68.189890341144192</v>
      </c>
      <c r="F58" s="19">
        <f t="shared" si="1"/>
        <v>0.64584820113046038</v>
      </c>
      <c r="G58" s="19">
        <f>SUM(F$5:F58)</f>
        <v>34.332920072128182</v>
      </c>
      <c r="I58" s="5">
        <f t="shared" si="2"/>
        <v>9.0178910597952289</v>
      </c>
      <c r="J58" s="19">
        <f t="shared" si="5"/>
        <v>5.3719067985345834</v>
      </c>
      <c r="K58" s="19">
        <f>SUM(I$5:I58)</f>
        <v>370.66974473522777</v>
      </c>
      <c r="L58" s="19">
        <f>SUM(J$5:J58)</f>
        <v>288.7697336544781</v>
      </c>
      <c r="M58" s="5">
        <f t="shared" si="4"/>
        <v>81.900011080749664</v>
      </c>
    </row>
    <row r="59" spans="1:13" x14ac:dyDescent="0.2">
      <c r="A59" s="27">
        <v>1954</v>
      </c>
      <c r="B59" s="5">
        <v>11.279234485405439</v>
      </c>
      <c r="C59" s="5">
        <v>16141699.999999998</v>
      </c>
      <c r="D59" s="19">
        <f t="shared" si="0"/>
        <v>2.5489242701029653</v>
      </c>
      <c r="E59" s="19">
        <f>SUM(D$5:D59)</f>
        <v>70.738814611247165</v>
      </c>
      <c r="F59" s="19">
        <f t="shared" si="1"/>
        <v>0.73200634106556395</v>
      </c>
      <c r="G59" s="19">
        <f>SUM(F$5:F59)</f>
        <v>35.064926413193746</v>
      </c>
      <c r="I59" s="5">
        <f t="shared" si="2"/>
        <v>9.975447809379073</v>
      </c>
      <c r="J59" s="19">
        <f t="shared" si="5"/>
        <v>5.5803233390375997</v>
      </c>
      <c r="K59" s="19">
        <f>SUM(I$5:I59)</f>
        <v>380.64519254460686</v>
      </c>
      <c r="L59" s="19">
        <f>SUM(J$5:J59)</f>
        <v>294.35005699351569</v>
      </c>
      <c r="M59" s="5">
        <f t="shared" si="4"/>
        <v>86.295135551091164</v>
      </c>
    </row>
    <row r="60" spans="1:13" x14ac:dyDescent="0.2">
      <c r="A60" s="27">
        <v>1955</v>
      </c>
      <c r="B60" s="5">
        <v>11.478525434374761</v>
      </c>
      <c r="C60" s="5">
        <v>13738600.000000007</v>
      </c>
      <c r="D60" s="19">
        <f t="shared" si="0"/>
        <v>2.2077841734578167</v>
      </c>
      <c r="E60" s="19">
        <f>SUM(D$5:D60)</f>
        <v>72.946598784704975</v>
      </c>
      <c r="F60" s="19">
        <f t="shared" si="1"/>
        <v>0.62302869693795349</v>
      </c>
      <c r="G60" s="19">
        <f>SUM(F$5:F60)</f>
        <v>35.687955110131696</v>
      </c>
      <c r="I60" s="5">
        <f t="shared" si="2"/>
        <v>9.1502299155944584</v>
      </c>
      <c r="J60" s="19">
        <f t="shared" si="5"/>
        <v>5.3167064178929095</v>
      </c>
      <c r="K60" s="19">
        <f>SUM(I$5:I60)</f>
        <v>389.79542246020134</v>
      </c>
      <c r="L60" s="19">
        <f>SUM(J$5:J60)</f>
        <v>299.66676341140862</v>
      </c>
      <c r="M60" s="5">
        <f t="shared" si="4"/>
        <v>90.128659048792713</v>
      </c>
    </row>
    <row r="61" spans="1:13" x14ac:dyDescent="0.2">
      <c r="A61" s="27">
        <v>1956</v>
      </c>
      <c r="B61" s="5">
        <v>11.595763432039368</v>
      </c>
      <c r="C61" s="5">
        <v>17774700.000000015</v>
      </c>
      <c r="D61" s="19">
        <f t="shared" si="0"/>
        <v>2.8855570278565841</v>
      </c>
      <c r="E61" s="19">
        <f>SUM(D$5:D61)</f>
        <v>75.832155812561552</v>
      </c>
      <c r="F61" s="19">
        <f t="shared" si="1"/>
        <v>0.80606089262829139</v>
      </c>
      <c r="G61" s="19">
        <f>SUM(F$5:F61)</f>
        <v>36.494016002759984</v>
      </c>
      <c r="I61" s="5">
        <f t="shared" si="2"/>
        <v>10.789762450385076</v>
      </c>
      <c r="J61" s="19">
        <f t="shared" si="5"/>
        <v>5.7594612992678371</v>
      </c>
      <c r="K61" s="19">
        <f>SUM(I$5:I61)</f>
        <v>400.58518491058641</v>
      </c>
      <c r="L61" s="19">
        <f>SUM(J$5:J61)</f>
        <v>305.42622471067648</v>
      </c>
      <c r="M61" s="5">
        <f t="shared" si="4"/>
        <v>95.158960199909927</v>
      </c>
    </row>
    <row r="62" spans="1:13" x14ac:dyDescent="0.2">
      <c r="A62" s="27">
        <v>1957</v>
      </c>
      <c r="B62" s="5">
        <v>12.09986147745623</v>
      </c>
      <c r="C62" s="5">
        <v>14219199.999999994</v>
      </c>
      <c r="D62" s="19">
        <f t="shared" si="0"/>
        <v>2.4087049044834381</v>
      </c>
      <c r="E62" s="19">
        <f>SUM(D$5:D62)</f>
        <v>78.240860717044995</v>
      </c>
      <c r="F62" s="19">
        <f t="shared" si="1"/>
        <v>0.64482331878795063</v>
      </c>
      <c r="G62" s="19">
        <f>SUM(F$5:F62)</f>
        <v>37.138839321547934</v>
      </c>
      <c r="I62" s="5">
        <f t="shared" si="2"/>
        <v>9.6362571639454373</v>
      </c>
      <c r="J62" s="19">
        <f t="shared" si="5"/>
        <v>5.3694276081480528</v>
      </c>
      <c r="K62" s="19">
        <f>SUM(I$5:I62)</f>
        <v>410.22144207453186</v>
      </c>
      <c r="L62" s="19">
        <f>SUM(J$5:J62)</f>
        <v>310.79565231882452</v>
      </c>
      <c r="M62" s="5">
        <f t="shared" si="4"/>
        <v>99.425789755707342</v>
      </c>
    </row>
    <row r="63" spans="1:13" x14ac:dyDescent="0.2">
      <c r="A63" s="27">
        <v>1958</v>
      </c>
      <c r="B63" s="5">
        <v>12.756363071096859</v>
      </c>
      <c r="C63" s="5">
        <v>16016600.000000007</v>
      </c>
      <c r="D63" s="19">
        <f t="shared" si="0"/>
        <v>2.8603899067034204</v>
      </c>
      <c r="E63" s="19">
        <f>SUM(D$5:D63)</f>
        <v>81.101250623748413</v>
      </c>
      <c r="F63" s="19">
        <f t="shared" si="1"/>
        <v>0.72633320916078958</v>
      </c>
      <c r="G63" s="19">
        <f>SUM(F$5:F63)</f>
        <v>37.865172530708726</v>
      </c>
      <c r="I63" s="5">
        <f t="shared" si="2"/>
        <v>10.728883184315574</v>
      </c>
      <c r="J63" s="19">
        <f t="shared" si="5"/>
        <v>5.5666000329599505</v>
      </c>
      <c r="K63" s="19">
        <f>SUM(I$5:I63)</f>
        <v>420.95032525884744</v>
      </c>
      <c r="L63" s="19">
        <f>SUM(J$5:J63)</f>
        <v>316.36225235178449</v>
      </c>
      <c r="M63" s="5">
        <f t="shared" si="4"/>
        <v>104.58807290706295</v>
      </c>
    </row>
    <row r="64" spans="1:13" x14ac:dyDescent="0.2">
      <c r="A64" s="27">
        <v>1959</v>
      </c>
      <c r="B64" s="5">
        <v>13.471483663569794</v>
      </c>
      <c r="C64" s="5">
        <v>14782900.000000006</v>
      </c>
      <c r="D64" s="19">
        <f t="shared" si="0"/>
        <v>2.7880663419026037</v>
      </c>
      <c r="E64" s="19">
        <f>SUM(D$5:D64)</f>
        <v>83.88931696565102</v>
      </c>
      <c r="F64" s="19">
        <f t="shared" si="1"/>
        <v>0.67038642394160042</v>
      </c>
      <c r="G64" s="19">
        <f>SUM(F$5:F64)</f>
        <v>38.535558954650327</v>
      </c>
      <c r="I64" s="5">
        <f t="shared" si="2"/>
        <v>10.553932481062398</v>
      </c>
      <c r="J64" s="19">
        <f t="shared" si="5"/>
        <v>5.4312647595147316</v>
      </c>
      <c r="K64" s="19">
        <f>SUM(I$5:I64)</f>
        <v>431.50425773990986</v>
      </c>
      <c r="L64" s="19">
        <f>SUM(J$5:J64)</f>
        <v>321.7935171112992</v>
      </c>
      <c r="M64" s="5">
        <f t="shared" si="4"/>
        <v>109.71074062861067</v>
      </c>
    </row>
    <row r="65" spans="1:13" x14ac:dyDescent="0.2">
      <c r="A65" s="27">
        <v>1960</v>
      </c>
      <c r="B65" s="5">
        <v>13.776290760017334</v>
      </c>
      <c r="C65" s="5">
        <v>14221700</v>
      </c>
      <c r="D65" s="19">
        <f t="shared" si="0"/>
        <v>2.7429118402243393</v>
      </c>
      <c r="E65" s="19">
        <f>SUM(D$5:D65)</f>
        <v>86.632228805875357</v>
      </c>
      <c r="F65" s="19">
        <f t="shared" si="1"/>
        <v>0.64493669072849402</v>
      </c>
      <c r="G65" s="19">
        <f>SUM(F$5:F65)</f>
        <v>39.180495645378819</v>
      </c>
      <c r="I65" s="5">
        <f t="shared" si="2"/>
        <v>10.444703741502677</v>
      </c>
      <c r="J65" s="19">
        <f t="shared" si="5"/>
        <v>5.3697018548722273</v>
      </c>
      <c r="K65" s="19">
        <f>SUM(I$5:I65)</f>
        <v>441.94896148141254</v>
      </c>
      <c r="L65" s="19">
        <f>SUM(J$5:J65)</f>
        <v>327.16321896617143</v>
      </c>
      <c r="M65" s="5">
        <f t="shared" si="4"/>
        <v>114.78574251524111</v>
      </c>
    </row>
    <row r="66" spans="1:13" x14ac:dyDescent="0.2">
      <c r="A66" s="27">
        <v>1961</v>
      </c>
      <c r="B66" s="5">
        <v>13.940416158427494</v>
      </c>
      <c r="C66" s="5">
        <v>14927100.000000006</v>
      </c>
      <c r="D66" s="19">
        <f t="shared" si="0"/>
        <v>2.9132598045384834</v>
      </c>
      <c r="E66" s="19">
        <f>SUM(D$5:D66)</f>
        <v>89.545488610413841</v>
      </c>
      <c r="F66" s="19">
        <f t="shared" si="1"/>
        <v>0.67692571747212416</v>
      </c>
      <c r="G66" s="19">
        <f>SUM(F$5:F66)</f>
        <v>39.857421362850943</v>
      </c>
      <c r="I66" s="5">
        <f t="shared" si="2"/>
        <v>10.856775467178592</v>
      </c>
      <c r="J66" s="19">
        <f t="shared" si="5"/>
        <v>5.447083310565068</v>
      </c>
      <c r="K66" s="19">
        <f>SUM(I$5:I66)</f>
        <v>452.80573694859112</v>
      </c>
      <c r="L66" s="19">
        <f>SUM(J$5:J66)</f>
        <v>332.61030227673649</v>
      </c>
      <c r="M66" s="5">
        <f t="shared" si="4"/>
        <v>120.19543467185463</v>
      </c>
    </row>
    <row r="67" spans="1:13" x14ac:dyDescent="0.2">
      <c r="A67" s="27">
        <v>1962</v>
      </c>
      <c r="B67" s="5">
        <v>14.409343779335009</v>
      </c>
      <c r="C67" s="5">
        <v>15386899.999999998</v>
      </c>
      <c r="D67" s="19">
        <f t="shared" si="0"/>
        <v>3.1040118451754974</v>
      </c>
      <c r="E67" s="19">
        <f>SUM(D$5:D67)</f>
        <v>92.649500455589333</v>
      </c>
      <c r="F67" s="19">
        <f t="shared" si="1"/>
        <v>0.69777708477680311</v>
      </c>
      <c r="G67" s="19">
        <f>SUM(F$5:F67)</f>
        <v>40.555198447627745</v>
      </c>
      <c r="I67" s="5">
        <f t="shared" si="2"/>
        <v>11.318204653479528</v>
      </c>
      <c r="J67" s="19">
        <f t="shared" si="5"/>
        <v>5.4975227680750871</v>
      </c>
      <c r="K67" s="19">
        <f>SUM(I$5:I67)</f>
        <v>464.12394160207066</v>
      </c>
      <c r="L67" s="19">
        <f>SUM(J$5:J67)</f>
        <v>338.10782504481159</v>
      </c>
      <c r="M67" s="5">
        <f t="shared" si="4"/>
        <v>126.01611655725907</v>
      </c>
    </row>
    <row r="68" spans="1:13" x14ac:dyDescent="0.2">
      <c r="A68" s="27">
        <v>1963</v>
      </c>
      <c r="B68" s="5">
        <v>15.171356646503677</v>
      </c>
      <c r="C68" s="5">
        <v>14767700.000000011</v>
      </c>
      <c r="D68" s="19">
        <f t="shared" si="0"/>
        <v>3.1366446096800149</v>
      </c>
      <c r="E68" s="19">
        <f>SUM(D$5:D68)</f>
        <v>95.786145065269352</v>
      </c>
      <c r="F68" s="19">
        <f t="shared" si="1"/>
        <v>0.66969712254309866</v>
      </c>
      <c r="G68" s="19">
        <f>SUM(F$5:F68)</f>
        <v>41.224895570170844</v>
      </c>
      <c r="I68" s="5">
        <f t="shared" si="2"/>
        <v>11.397143310815956</v>
      </c>
      <c r="J68" s="19">
        <f t="shared" si="5"/>
        <v>5.4295973394317558</v>
      </c>
      <c r="K68" s="19">
        <f>SUM(I$5:I68)</f>
        <v>475.52108491288664</v>
      </c>
      <c r="L68" s="19">
        <f>SUM(J$5:J68)</f>
        <v>343.53742238424337</v>
      </c>
      <c r="M68" s="5">
        <f t="shared" si="4"/>
        <v>131.98366252864326</v>
      </c>
    </row>
    <row r="69" spans="1:13" x14ac:dyDescent="0.2">
      <c r="A69" s="27">
        <v>1964</v>
      </c>
      <c r="B69" s="5">
        <v>15.956818087995304</v>
      </c>
      <c r="C69" s="5">
        <v>13304099.999999993</v>
      </c>
      <c r="D69" s="19">
        <f t="shared" si="0"/>
        <v>2.9720754493429751</v>
      </c>
      <c r="E69" s="19">
        <f>SUM(D$5:D69)</f>
        <v>98.758220514612333</v>
      </c>
      <c r="F69" s="19">
        <f t="shared" si="1"/>
        <v>0.60332465367156896</v>
      </c>
      <c r="G69" s="19">
        <f>SUM(F$5:F69)</f>
        <v>41.828220223842415</v>
      </c>
      <c r="I69" s="5">
        <f t="shared" si="2"/>
        <v>10.999050511960657</v>
      </c>
      <c r="J69" s="19">
        <f t="shared" ref="J69:J100" si="6">(2.419*F69)+3.8096</f>
        <v>5.2690423372315252</v>
      </c>
      <c r="K69" s="19">
        <f>SUM(I$5:I69)</f>
        <v>486.5201354248473</v>
      </c>
      <c r="L69" s="19">
        <f>SUM(J$5:J69)</f>
        <v>348.80646472147487</v>
      </c>
      <c r="M69" s="5">
        <f t="shared" si="4"/>
        <v>137.71367070337243</v>
      </c>
    </row>
    <row r="70" spans="1:13" x14ac:dyDescent="0.2">
      <c r="A70" s="27">
        <v>1965</v>
      </c>
      <c r="B70" s="5">
        <v>16.730552805350364</v>
      </c>
      <c r="C70" s="5">
        <v>11778200.000000006</v>
      </c>
      <c r="D70" s="19">
        <f t="shared" ref="D70:D128" si="7">(C70*B70)*(10^-6)*(14)*(10^-3)</f>
        <v>2.7587811587276883</v>
      </c>
      <c r="E70" s="19">
        <f>SUM(D$5:D70)</f>
        <v>101.51700167334002</v>
      </c>
      <c r="F70" s="19">
        <f t="shared" ref="F70:F128" si="8">(C70*AVERAGE($B$5:$B$15)*(10^-6)*(14)*(10^-3))</f>
        <v>0.53412695604170757</v>
      </c>
      <c r="G70" s="19">
        <f>SUM(F$5:F70)</f>
        <v>42.362347179884125</v>
      </c>
      <c r="I70" s="5">
        <f t="shared" ref="I70:I128" si="9">(D70*2.419)+3.8096</f>
        <v>10.483091622962277</v>
      </c>
      <c r="J70" s="19">
        <f t="shared" si="6"/>
        <v>5.1016531066648909</v>
      </c>
      <c r="K70" s="19">
        <f>SUM(I$5:I70)</f>
        <v>497.00322704780956</v>
      </c>
      <c r="L70" s="19">
        <f>SUM(J$5:J70)</f>
        <v>353.90811782813978</v>
      </c>
      <c r="M70" s="5">
        <f t="shared" ref="M70:M128" si="10">K70-L70</f>
        <v>143.09510921966978</v>
      </c>
    </row>
    <row r="71" spans="1:13" x14ac:dyDescent="0.2">
      <c r="A71" s="27">
        <v>1966</v>
      </c>
      <c r="B71" s="5">
        <v>17.703583345624921</v>
      </c>
      <c r="C71" s="5">
        <v>12854499.999999991</v>
      </c>
      <c r="D71" s="19">
        <f t="shared" si="7"/>
        <v>3.1859899696286953</v>
      </c>
      <c r="E71" s="19">
        <f>SUM(D$5:D71)</f>
        <v>104.70299164296871</v>
      </c>
      <c r="F71" s="19">
        <f t="shared" si="8"/>
        <v>0.58293584388430497</v>
      </c>
      <c r="G71" s="19">
        <f>SUM(F$5:F71)</f>
        <v>42.945283023768432</v>
      </c>
      <c r="I71" s="5">
        <f t="shared" si="9"/>
        <v>11.516509736531814</v>
      </c>
      <c r="J71" s="19">
        <f t="shared" si="6"/>
        <v>5.2197218063561337</v>
      </c>
      <c r="K71" s="19">
        <f>SUM(I$5:I71)</f>
        <v>508.51973678434138</v>
      </c>
      <c r="L71" s="19">
        <f>SUM(J$5:J71)</f>
        <v>359.1278396344959</v>
      </c>
      <c r="M71" s="5">
        <f t="shared" si="10"/>
        <v>149.39189714984548</v>
      </c>
    </row>
    <row r="72" spans="1:13" x14ac:dyDescent="0.2">
      <c r="A72" s="27">
        <v>1967</v>
      </c>
      <c r="B72" s="5">
        <v>18.043560866581803</v>
      </c>
      <c r="C72" s="5">
        <v>14757100.000000002</v>
      </c>
      <c r="D72" s="19">
        <f t="shared" si="7"/>
        <v>3.727788848899281</v>
      </c>
      <c r="E72" s="19">
        <f>SUM(D$5:D72)</f>
        <v>108.43078049186799</v>
      </c>
      <c r="F72" s="19">
        <f t="shared" si="8"/>
        <v>0.66921642551519589</v>
      </c>
      <c r="G72" s="19">
        <f>SUM(F$5:F72)</f>
        <v>43.614499449283628</v>
      </c>
      <c r="I72" s="5">
        <f t="shared" si="9"/>
        <v>12.82712122548736</v>
      </c>
      <c r="J72" s="19">
        <f t="shared" si="6"/>
        <v>5.4284345333212585</v>
      </c>
      <c r="K72" s="19">
        <f>SUM(I$5:I72)</f>
        <v>521.34685800982879</v>
      </c>
      <c r="L72" s="19">
        <f>SUM(J$5:J72)</f>
        <v>364.55627416781715</v>
      </c>
      <c r="M72" s="5">
        <f t="shared" si="10"/>
        <v>156.79058384201164</v>
      </c>
    </row>
    <row r="73" spans="1:13" x14ac:dyDescent="0.2">
      <c r="A73" s="27">
        <v>1968</v>
      </c>
      <c r="B73" s="5">
        <v>18.746949860967987</v>
      </c>
      <c r="C73" s="5">
        <v>12527400.000000011</v>
      </c>
      <c r="D73" s="19">
        <f t="shared" si="7"/>
        <v>3.2879075556360675</v>
      </c>
      <c r="E73" s="19">
        <f>SUM(D$5:D73)</f>
        <v>111.71868804750406</v>
      </c>
      <c r="F73" s="19">
        <f t="shared" si="8"/>
        <v>0.56810225918365187</v>
      </c>
      <c r="G73" s="19">
        <f>SUM(F$5:F73)</f>
        <v>44.182601708467281</v>
      </c>
      <c r="I73" s="5">
        <f t="shared" si="9"/>
        <v>11.763048377083647</v>
      </c>
      <c r="J73" s="19">
        <f t="shared" si="6"/>
        <v>5.1838393649652534</v>
      </c>
      <c r="K73" s="19">
        <f>SUM(I$5:I73)</f>
        <v>533.10990638691248</v>
      </c>
      <c r="L73" s="19">
        <f>SUM(J$5:J73)</f>
        <v>369.7401135327824</v>
      </c>
      <c r="M73" s="5">
        <f t="shared" si="10"/>
        <v>163.36979285413008</v>
      </c>
    </row>
    <row r="74" spans="1:13" x14ac:dyDescent="0.2">
      <c r="A74" s="27">
        <v>1969</v>
      </c>
      <c r="B74" s="5">
        <v>19.215882355825688</v>
      </c>
      <c r="C74" s="5">
        <v>13243400.000000007</v>
      </c>
      <c r="D74" s="19">
        <f t="shared" si="7"/>
        <v>3.5627706294759887</v>
      </c>
      <c r="E74" s="19">
        <f>SUM(D$5:D74)</f>
        <v>115.28145867698005</v>
      </c>
      <c r="F74" s="19">
        <f t="shared" si="8"/>
        <v>0.60057198295518421</v>
      </c>
      <c r="G74" s="19">
        <f>SUM(F$5:F74)</f>
        <v>44.783173691422462</v>
      </c>
      <c r="I74" s="5">
        <f t="shared" si="9"/>
        <v>12.427942152702416</v>
      </c>
      <c r="J74" s="19">
        <f t="shared" si="6"/>
        <v>5.2623836267685906</v>
      </c>
      <c r="K74" s="19">
        <f>SUM(I$5:I74)</f>
        <v>545.53784853961486</v>
      </c>
      <c r="L74" s="19">
        <f>SUM(J$5:J74)</f>
        <v>375.00249715955101</v>
      </c>
      <c r="M74" s="5">
        <f t="shared" si="10"/>
        <v>170.53535138006384</v>
      </c>
    </row>
    <row r="75" spans="1:13" x14ac:dyDescent="0.2">
      <c r="A75" s="27">
        <v>1970</v>
      </c>
      <c r="B75" s="5">
        <v>20.622679840398781</v>
      </c>
      <c r="C75" s="5">
        <v>13733700.000000006</v>
      </c>
      <c r="D75" s="19">
        <f t="shared" si="7"/>
        <v>3.9651597737371875</v>
      </c>
      <c r="E75" s="19">
        <f>SUM(D$5:D75)</f>
        <v>119.24661845071724</v>
      </c>
      <c r="F75" s="19">
        <f t="shared" si="8"/>
        <v>0.62280648793448889</v>
      </c>
      <c r="G75" s="19">
        <f>SUM(F$5:F75)</f>
        <v>45.405980179356952</v>
      </c>
      <c r="I75" s="5">
        <f t="shared" si="9"/>
        <v>13.401321492670256</v>
      </c>
      <c r="J75" s="19">
        <f t="shared" si="6"/>
        <v>5.3161688943135292</v>
      </c>
      <c r="K75" s="19">
        <f>SUM(I$5:I75)</f>
        <v>558.93917003228512</v>
      </c>
      <c r="L75" s="19">
        <f>SUM(J$5:J75)</f>
        <v>380.31866605386455</v>
      </c>
      <c r="M75" s="5">
        <f t="shared" si="10"/>
        <v>178.62050397842057</v>
      </c>
    </row>
    <row r="76" spans="1:13" x14ac:dyDescent="0.2">
      <c r="A76" s="27">
        <v>1971</v>
      </c>
      <c r="B76" s="5">
        <v>21.51364768146826</v>
      </c>
      <c r="C76" s="5">
        <v>13022799.999999998</v>
      </c>
      <c r="D76" s="19">
        <f t="shared" si="7"/>
        <v>3.9223510343671468</v>
      </c>
      <c r="E76" s="19">
        <f>SUM(D$5:D76)</f>
        <v>123.16896948508439</v>
      </c>
      <c r="F76" s="19">
        <f t="shared" si="8"/>
        <v>0.5905680429216642</v>
      </c>
      <c r="G76" s="19">
        <f>SUM(F$5:F76)</f>
        <v>45.996548222278619</v>
      </c>
      <c r="I76" s="5">
        <f t="shared" si="9"/>
        <v>13.297767152134128</v>
      </c>
      <c r="J76" s="19">
        <f t="shared" si="6"/>
        <v>5.2381840958275063</v>
      </c>
      <c r="K76" s="19">
        <f>SUM(I$5:I76)</f>
        <v>572.23693718441928</v>
      </c>
      <c r="L76" s="19">
        <f>SUM(J$5:J76)</f>
        <v>385.55685014969208</v>
      </c>
      <c r="M76" s="5">
        <f t="shared" si="10"/>
        <v>186.68008703472719</v>
      </c>
    </row>
    <row r="77" spans="1:13" x14ac:dyDescent="0.2">
      <c r="A77" s="27">
        <v>1972</v>
      </c>
      <c r="B77" s="5">
        <v>22.615633195643632</v>
      </c>
      <c r="C77" s="5">
        <v>18696300.000000011</v>
      </c>
      <c r="D77" s="19">
        <f t="shared" si="7"/>
        <v>5.9196012808199718</v>
      </c>
      <c r="E77" s="19">
        <f>SUM(D$5:D77)</f>
        <v>129.08857076590436</v>
      </c>
      <c r="F77" s="19">
        <f t="shared" si="8"/>
        <v>0.84785432479008482</v>
      </c>
      <c r="G77" s="19">
        <f>SUM(F$5:F77)</f>
        <v>46.844402547068704</v>
      </c>
      <c r="I77" s="5">
        <f t="shared" si="9"/>
        <v>18.129115498303513</v>
      </c>
      <c r="J77" s="19">
        <f t="shared" si="6"/>
        <v>5.860559611667215</v>
      </c>
      <c r="K77" s="19">
        <f>SUM(I$5:I77)</f>
        <v>590.36605268272274</v>
      </c>
      <c r="L77" s="19">
        <f>SUM(J$5:J77)</f>
        <v>391.41740976135929</v>
      </c>
      <c r="M77" s="5">
        <f t="shared" si="10"/>
        <v>198.94864292136344</v>
      </c>
    </row>
    <row r="78" spans="1:13" x14ac:dyDescent="0.2">
      <c r="A78" s="27">
        <v>1973</v>
      </c>
      <c r="B78" s="5">
        <v>23.659004584936881</v>
      </c>
      <c r="C78" s="5">
        <v>15692400.000000007</v>
      </c>
      <c r="D78" s="19">
        <f t="shared" si="7"/>
        <v>5.1977318896812914</v>
      </c>
      <c r="E78" s="19">
        <f>SUM(D$5:D78)</f>
        <v>134.28630265558564</v>
      </c>
      <c r="F78" s="19">
        <f t="shared" si="8"/>
        <v>0.71163113591116556</v>
      </c>
      <c r="G78" s="19">
        <f>SUM(F$5:F78)</f>
        <v>47.556033682979873</v>
      </c>
      <c r="I78" s="5">
        <f t="shared" si="9"/>
        <v>16.382913441139046</v>
      </c>
      <c r="J78" s="19">
        <f t="shared" si="6"/>
        <v>5.5310357177691092</v>
      </c>
      <c r="K78" s="19">
        <f>SUM(I$5:I78)</f>
        <v>606.74896612386181</v>
      </c>
      <c r="L78" s="19">
        <f>SUM(J$5:J78)</f>
        <v>396.9484454791284</v>
      </c>
      <c r="M78" s="5">
        <f t="shared" si="10"/>
        <v>209.80052064473341</v>
      </c>
    </row>
    <row r="79" spans="1:13" x14ac:dyDescent="0.2">
      <c r="A79" s="27">
        <v>1974</v>
      </c>
      <c r="B79" s="5">
        <v>23.588668609868375</v>
      </c>
      <c r="C79" s="5">
        <v>15544499.999999991</v>
      </c>
      <c r="D79" s="19">
        <f t="shared" si="7"/>
        <v>5.1334368288853822</v>
      </c>
      <c r="E79" s="19">
        <f>SUM(D$5:D79)</f>
        <v>139.41973948447102</v>
      </c>
      <c r="F79" s="19">
        <f t="shared" si="8"/>
        <v>0.70492405190863749</v>
      </c>
      <c r="G79" s="19">
        <f>SUM(F$5:F79)</f>
        <v>48.260957734888507</v>
      </c>
      <c r="I79" s="5">
        <f t="shared" si="9"/>
        <v>16.22738368907374</v>
      </c>
      <c r="J79" s="19">
        <f t="shared" si="6"/>
        <v>5.5148112815669945</v>
      </c>
      <c r="K79" s="19">
        <f>SUM(I$5:I79)</f>
        <v>622.9763498129355</v>
      </c>
      <c r="L79" s="19">
        <f>SUM(J$5:J79)</f>
        <v>402.4632567606954</v>
      </c>
      <c r="M79" s="5">
        <f t="shared" si="10"/>
        <v>220.51309305224009</v>
      </c>
    </row>
    <row r="80" spans="1:13" x14ac:dyDescent="0.2">
      <c r="A80" s="27">
        <v>1975</v>
      </c>
      <c r="B80" s="5">
        <v>22.744593043494625</v>
      </c>
      <c r="C80" s="5">
        <v>14937899.999999998</v>
      </c>
      <c r="D80" s="19">
        <f t="shared" si="7"/>
        <v>4.7565903899418567</v>
      </c>
      <c r="E80" s="19">
        <f>SUM(D$5:D80)</f>
        <v>144.17632987441289</v>
      </c>
      <c r="F80" s="19">
        <f t="shared" si="8"/>
        <v>0.67741548425526965</v>
      </c>
      <c r="G80" s="19">
        <f>SUM(F$5:F80)</f>
        <v>48.938373219143777</v>
      </c>
      <c r="I80" s="5">
        <f t="shared" si="9"/>
        <v>15.315792153269351</v>
      </c>
      <c r="J80" s="19">
        <f t="shared" si="6"/>
        <v>5.4482680564134975</v>
      </c>
      <c r="K80" s="19">
        <f>SUM(I$5:I80)</f>
        <v>638.29214196620489</v>
      </c>
      <c r="L80" s="19">
        <f>SUM(J$5:J80)</f>
        <v>407.9115248171089</v>
      </c>
      <c r="M80" s="5">
        <f t="shared" si="10"/>
        <v>230.380617149096</v>
      </c>
    </row>
    <row r="81" spans="1:13" x14ac:dyDescent="0.2">
      <c r="A81" s="27">
        <v>1976</v>
      </c>
      <c r="B81" s="5">
        <v>23.518327760849679</v>
      </c>
      <c r="C81" s="5">
        <v>12842300.000000006</v>
      </c>
      <c r="D81" s="19">
        <f t="shared" si="7"/>
        <v>4.2284118884442394</v>
      </c>
      <c r="E81" s="19">
        <f>SUM(D$5:D81)</f>
        <v>148.40474176285713</v>
      </c>
      <c r="F81" s="19">
        <f t="shared" si="8"/>
        <v>0.58238258881445548</v>
      </c>
      <c r="G81" s="19">
        <f>SUM(F$5:F81)</f>
        <v>49.520755807958231</v>
      </c>
      <c r="I81" s="5">
        <f t="shared" si="9"/>
        <v>14.038128358146615</v>
      </c>
      <c r="J81" s="19">
        <f t="shared" si="6"/>
        <v>5.2183834823421682</v>
      </c>
      <c r="K81" s="19">
        <f>SUM(I$5:I81)</f>
        <v>652.33027032435155</v>
      </c>
      <c r="L81" s="19">
        <f>SUM(J$5:J81)</f>
        <v>413.12990829945107</v>
      </c>
      <c r="M81" s="5">
        <f t="shared" si="10"/>
        <v>239.20036202490047</v>
      </c>
    </row>
    <row r="82" spans="1:13" x14ac:dyDescent="0.2">
      <c r="A82" s="27">
        <v>1977</v>
      </c>
      <c r="B82" s="5">
        <v>24.632035125211441</v>
      </c>
      <c r="C82" s="5">
        <v>13515600.000000002</v>
      </c>
      <c r="D82" s="19">
        <f t="shared" si="7"/>
        <v>4.6608342751363088</v>
      </c>
      <c r="E82" s="19">
        <f>SUM(D$5:D82)</f>
        <v>153.06557603799342</v>
      </c>
      <c r="F82" s="19">
        <f t="shared" si="8"/>
        <v>0.61291591984151228</v>
      </c>
      <c r="G82" s="19">
        <f>SUM(F$5:F82)</f>
        <v>50.133671727799744</v>
      </c>
      <c r="I82" s="5">
        <f t="shared" si="9"/>
        <v>15.08415811155473</v>
      </c>
      <c r="J82" s="19">
        <f t="shared" si="6"/>
        <v>5.2922436100966186</v>
      </c>
      <c r="K82" s="19">
        <f>SUM(I$5:I82)</f>
        <v>667.4144284359063</v>
      </c>
      <c r="L82" s="19">
        <f>SUM(J$5:J82)</f>
        <v>418.42215190954767</v>
      </c>
      <c r="M82" s="5">
        <f t="shared" si="10"/>
        <v>248.99227652635864</v>
      </c>
    </row>
    <row r="83" spans="1:13" x14ac:dyDescent="0.2">
      <c r="A83" s="27">
        <v>1978</v>
      </c>
      <c r="B83" s="5">
        <v>25.077519045746186</v>
      </c>
      <c r="C83" s="5">
        <v>14396599.999999994</v>
      </c>
      <c r="D83" s="19">
        <f t="shared" si="7"/>
        <v>5.0544341497158509</v>
      </c>
      <c r="E83" s="19">
        <f>SUM(D$5:D83)</f>
        <v>158.12001018770928</v>
      </c>
      <c r="F83" s="19">
        <f t="shared" si="8"/>
        <v>0.65286819168888621</v>
      </c>
      <c r="G83" s="19">
        <f>SUM(F$5:F83)</f>
        <v>50.786539919488632</v>
      </c>
      <c r="I83" s="5">
        <f t="shared" si="9"/>
        <v>16.036276208162644</v>
      </c>
      <c r="J83" s="19">
        <f t="shared" si="6"/>
        <v>5.3888881556954153</v>
      </c>
      <c r="K83" s="19">
        <f>SUM(I$5:I83)</f>
        <v>683.45070464406899</v>
      </c>
      <c r="L83" s="19">
        <f>SUM(J$5:J83)</f>
        <v>423.81104006524311</v>
      </c>
      <c r="M83" s="5">
        <f t="shared" si="10"/>
        <v>259.63966457882589</v>
      </c>
    </row>
    <row r="84" spans="1:13" x14ac:dyDescent="0.2">
      <c r="A84" s="27">
        <v>1979</v>
      </c>
      <c r="B84" s="5">
        <v>25.136138044578484</v>
      </c>
      <c r="C84" s="5">
        <v>15361500.000000006</v>
      </c>
      <c r="D84" s="19">
        <f t="shared" si="7"/>
        <v>5.4058029840050956</v>
      </c>
      <c r="E84" s="19">
        <f>SUM(D$5:D84)</f>
        <v>163.52581317171439</v>
      </c>
      <c r="F84" s="19">
        <f t="shared" si="8"/>
        <v>0.69662522586088604</v>
      </c>
      <c r="G84" s="19">
        <f>SUM(F$5:F84)</f>
        <v>51.483165145349517</v>
      </c>
      <c r="H84" s="19">
        <v>5.2003225806451612</v>
      </c>
      <c r="I84" s="5">
        <f t="shared" si="9"/>
        <v>16.886237418308326</v>
      </c>
      <c r="J84" s="19">
        <f t="shared" si="6"/>
        <v>5.4947364213574836</v>
      </c>
      <c r="K84" s="19">
        <f>SUM(I$5:I84)</f>
        <v>700.33694206237737</v>
      </c>
      <c r="L84" s="19">
        <f>SUM(J$5:J84)</f>
        <v>429.30577648660056</v>
      </c>
      <c r="M84" s="5">
        <f t="shared" si="10"/>
        <v>271.03116557577681</v>
      </c>
    </row>
    <row r="85" spans="1:13" x14ac:dyDescent="0.2">
      <c r="A85" s="27">
        <v>1980</v>
      </c>
      <c r="B85" s="5">
        <v>24.561699150142932</v>
      </c>
      <c r="C85" s="5">
        <v>14444199.999999996</v>
      </c>
      <c r="D85" s="19">
        <f t="shared" si="7"/>
        <v>4.9668373281029217</v>
      </c>
      <c r="E85" s="19">
        <f>SUM(D$5:D85)</f>
        <v>168.4926504998173</v>
      </c>
      <c r="F85" s="19">
        <f t="shared" si="8"/>
        <v>0.65502679343682624</v>
      </c>
      <c r="G85" s="19">
        <f>SUM(F$5:F85)</f>
        <v>52.138191938786342</v>
      </c>
      <c r="H85" s="19">
        <v>5.8912903225806446</v>
      </c>
      <c r="I85" s="5">
        <f t="shared" si="9"/>
        <v>15.824379496680967</v>
      </c>
      <c r="J85" s="19">
        <f t="shared" si="6"/>
        <v>5.3941098133236824</v>
      </c>
      <c r="K85" s="19">
        <f>SUM(I$5:I85)</f>
        <v>716.16132155905836</v>
      </c>
      <c r="L85" s="19">
        <f>SUM(J$5:J85)</f>
        <v>434.69988629992423</v>
      </c>
      <c r="M85" s="5">
        <f t="shared" si="10"/>
        <v>281.46143525913413</v>
      </c>
    </row>
    <row r="86" spans="1:13" x14ac:dyDescent="0.2">
      <c r="A86" s="27">
        <v>1981</v>
      </c>
      <c r="B86" s="5">
        <v>24.22172162918605</v>
      </c>
      <c r="C86" s="5">
        <v>15359600.000000015</v>
      </c>
      <c r="D86" s="19">
        <f t="shared" si="7"/>
        <v>5.2085033774990492</v>
      </c>
      <c r="E86" s="19">
        <f>SUM(D$5:D86)</f>
        <v>173.70115387731636</v>
      </c>
      <c r="F86" s="19">
        <f t="shared" si="8"/>
        <v>0.69653906318607384</v>
      </c>
      <c r="G86" s="19">
        <f>SUM(F$5:F86)</f>
        <v>52.834731001972415</v>
      </c>
      <c r="H86" s="19">
        <v>5.5141935483870972</v>
      </c>
      <c r="I86" s="5">
        <f t="shared" si="9"/>
        <v>16.408969670170201</v>
      </c>
      <c r="J86" s="19">
        <f t="shared" si="6"/>
        <v>5.4945279938471128</v>
      </c>
      <c r="K86" s="19">
        <f>SUM(I$5:I86)</f>
        <v>732.57029122922859</v>
      </c>
      <c r="L86" s="19">
        <f>SUM(J$5:J86)</f>
        <v>440.19441429377133</v>
      </c>
      <c r="M86" s="5">
        <f t="shared" si="10"/>
        <v>292.37587693545726</v>
      </c>
    </row>
    <row r="87" spans="1:13" x14ac:dyDescent="0.2">
      <c r="A87" s="27">
        <v>1982</v>
      </c>
      <c r="B87" s="5">
        <v>23.893470832365733</v>
      </c>
      <c r="C87" s="5">
        <v>15427800.000000002</v>
      </c>
      <c r="D87" s="19">
        <f t="shared" si="7"/>
        <v>5.1607316503060083</v>
      </c>
      <c r="E87" s="19">
        <f>SUM(D$5:D87)</f>
        <v>178.86188552762238</v>
      </c>
      <c r="F87" s="19">
        <f t="shared" si="8"/>
        <v>0.69963184972408798</v>
      </c>
      <c r="G87" s="19">
        <f>SUM(F$5:F87)</f>
        <v>53.5343628516965</v>
      </c>
      <c r="H87" s="19">
        <v>4.4348387096774191</v>
      </c>
      <c r="I87" s="5">
        <f t="shared" si="9"/>
        <v>16.293409862090236</v>
      </c>
      <c r="J87" s="19">
        <f t="shared" si="6"/>
        <v>5.5020094444825691</v>
      </c>
      <c r="K87" s="19">
        <f>SUM(I$5:I87)</f>
        <v>748.86370109131883</v>
      </c>
      <c r="L87" s="19">
        <f>SUM(J$5:J87)</f>
        <v>445.69642373825388</v>
      </c>
      <c r="M87" s="5">
        <f t="shared" si="10"/>
        <v>303.16727735306495</v>
      </c>
    </row>
    <row r="88" spans="1:13" x14ac:dyDescent="0.2">
      <c r="A88" s="27">
        <v>1983</v>
      </c>
      <c r="B88" s="5">
        <v>23.330753788116564</v>
      </c>
      <c r="C88" s="5">
        <v>14326200.000000006</v>
      </c>
      <c r="D88" s="19">
        <f t="shared" si="7"/>
        <v>4.679374628870419</v>
      </c>
      <c r="E88" s="19">
        <f>SUM(D$5:D88)</f>
        <v>183.5412601564928</v>
      </c>
      <c r="F88" s="19">
        <f>(C88*AVERAGE($B$5:$B$15)*(10^-6)*(14)*(10^-3))</f>
        <v>0.64967563784319404</v>
      </c>
      <c r="G88" s="19">
        <f>SUM(F$5:F88)</f>
        <v>54.184038489539695</v>
      </c>
      <c r="H88" s="19">
        <v>3.8658064516129031</v>
      </c>
      <c r="I88" s="5">
        <f t="shared" si="9"/>
        <v>15.129007227237544</v>
      </c>
      <c r="J88" s="19">
        <f t="shared" si="6"/>
        <v>5.3811653679426863</v>
      </c>
      <c r="K88" s="19">
        <f>SUM(I$5:I88)</f>
        <v>763.99270831855642</v>
      </c>
      <c r="L88" s="19">
        <f>SUM(J$5:J88)</f>
        <v>451.07758910619657</v>
      </c>
      <c r="M88" s="5">
        <f t="shared" si="10"/>
        <v>312.91511921235985</v>
      </c>
    </row>
    <row r="89" spans="1:13" x14ac:dyDescent="0.2">
      <c r="A89" s="27">
        <v>1984</v>
      </c>
      <c r="B89" s="5">
        <v>24.245170203509005</v>
      </c>
      <c r="C89" s="5">
        <v>16134099.999999996</v>
      </c>
      <c r="D89" s="19">
        <f t="shared" si="7"/>
        <v>5.4764360081260843</v>
      </c>
      <c r="E89" s="19">
        <f>SUM(D$5:D89)</f>
        <v>189.01769616461888</v>
      </c>
      <c r="F89" s="19">
        <f t="shared" si="8"/>
        <v>0.7316616903663129</v>
      </c>
      <c r="G89" s="19">
        <f>SUM(F$5:F89)</f>
        <v>54.915700179906011</v>
      </c>
      <c r="H89" s="19">
        <v>4.3445161290322574</v>
      </c>
      <c r="I89" s="5">
        <f t="shared" si="9"/>
        <v>17.057098703656997</v>
      </c>
      <c r="J89" s="19">
        <f t="shared" si="6"/>
        <v>5.5794896289961109</v>
      </c>
      <c r="K89" s="19">
        <f>SUM(I$5:I89)</f>
        <v>781.04980702221337</v>
      </c>
      <c r="L89" s="19">
        <f>SUM(J$5:J89)</f>
        <v>456.65707873519267</v>
      </c>
      <c r="M89" s="5">
        <f t="shared" si="10"/>
        <v>324.3927282870207</v>
      </c>
    </row>
    <row r="90" spans="1:13" x14ac:dyDescent="0.2">
      <c r="A90" s="27">
        <v>1985</v>
      </c>
      <c r="B90" s="5">
        <v>23.952084957247848</v>
      </c>
      <c r="C90" s="5">
        <v>16330200.000000004</v>
      </c>
      <c r="D90" s="19">
        <f t="shared" si="7"/>
        <v>5.4759927287638845</v>
      </c>
      <c r="E90" s="19">
        <f>SUM(D$5:D90)</f>
        <v>194.49368889338277</v>
      </c>
      <c r="F90" s="19">
        <f t="shared" si="8"/>
        <v>0.74055458538251095</v>
      </c>
      <c r="G90" s="19">
        <f>SUM(F$5:F90)</f>
        <v>55.656254765288523</v>
      </c>
      <c r="H90" s="19">
        <v>5.4938709677419348</v>
      </c>
      <c r="I90" s="5">
        <f t="shared" si="9"/>
        <v>17.056026410879838</v>
      </c>
      <c r="J90" s="19">
        <f t="shared" si="6"/>
        <v>5.6010015420402937</v>
      </c>
      <c r="K90" s="19">
        <f>SUM(I$5:I90)</f>
        <v>798.10583343309327</v>
      </c>
      <c r="L90" s="19">
        <f>SUM(J$5:J90)</f>
        <v>462.25808027723298</v>
      </c>
      <c r="M90" s="5">
        <f t="shared" si="10"/>
        <v>335.84775315586029</v>
      </c>
    </row>
    <row r="91" spans="1:13" x14ac:dyDescent="0.2">
      <c r="A91" s="27">
        <v>1986</v>
      </c>
      <c r="B91" s="5">
        <v>22.814929018563134</v>
      </c>
      <c r="C91" s="5">
        <v>14978499.999999993</v>
      </c>
      <c r="D91" s="19">
        <f t="shared" si="7"/>
        <v>4.7842678002636676</v>
      </c>
      <c r="E91" s="19">
        <f>SUM(D$5:D91)</f>
        <v>199.27795669364644</v>
      </c>
      <c r="F91" s="19">
        <f t="shared" si="8"/>
        <v>0.67925664456968871</v>
      </c>
      <c r="G91" s="19">
        <f>SUM(F$5:F91)</f>
        <v>56.335511409858213</v>
      </c>
      <c r="H91" s="19">
        <v>6.2525806451612906</v>
      </c>
      <c r="I91" s="5">
        <f t="shared" si="9"/>
        <v>15.382743808837812</v>
      </c>
      <c r="J91" s="19">
        <f t="shared" si="6"/>
        <v>5.4527218232140768</v>
      </c>
      <c r="K91" s="19">
        <f>SUM(I$5:I91)</f>
        <v>813.48857724193113</v>
      </c>
      <c r="L91" s="19">
        <f>SUM(J$5:J91)</f>
        <v>467.71080210044704</v>
      </c>
      <c r="M91" s="5">
        <f t="shared" si="10"/>
        <v>345.77777514148408</v>
      </c>
    </row>
    <row r="92" spans="1:13" x14ac:dyDescent="0.2">
      <c r="A92" s="27">
        <v>1987</v>
      </c>
      <c r="B92" s="5">
        <v>22.498404945879386</v>
      </c>
      <c r="C92" s="5">
        <v>11656099.999999996</v>
      </c>
      <c r="D92" s="19">
        <f t="shared" si="7"/>
        <v>3.6714112104553052</v>
      </c>
      <c r="E92" s="19">
        <f>SUM(D$5:D92)</f>
        <v>202.94936790410176</v>
      </c>
      <c r="F92" s="19">
        <f t="shared" si="8"/>
        <v>0.52858987046558403</v>
      </c>
      <c r="G92" s="19">
        <f>SUM(F$5:F92)</f>
        <v>56.864101280323794</v>
      </c>
      <c r="H92" s="19">
        <v>4.0712903225806452</v>
      </c>
      <c r="I92" s="5">
        <f t="shared" si="9"/>
        <v>12.690743718091383</v>
      </c>
      <c r="J92" s="19">
        <f t="shared" si="6"/>
        <v>5.0882588966562476</v>
      </c>
      <c r="K92" s="19">
        <f>SUM(I$5:I92)</f>
        <v>826.17932096002255</v>
      </c>
      <c r="L92" s="19">
        <f>SUM(J$5:J92)</f>
        <v>472.79906099710331</v>
      </c>
      <c r="M92" s="5">
        <f t="shared" si="10"/>
        <v>353.38025996291924</v>
      </c>
    </row>
    <row r="93" spans="1:13" x14ac:dyDescent="0.2">
      <c r="A93" s="27">
        <v>1988</v>
      </c>
      <c r="B93" s="5">
        <v>22.826655742699707</v>
      </c>
      <c r="C93" s="5">
        <v>12463700.000000002</v>
      </c>
      <c r="D93" s="19">
        <f t="shared" si="7"/>
        <v>3.9830642485240095</v>
      </c>
      <c r="E93" s="19">
        <f>SUM(D$5:D93)</f>
        <v>206.93243215262578</v>
      </c>
      <c r="F93" s="19">
        <f t="shared" si="8"/>
        <v>0.56521354213861419</v>
      </c>
      <c r="G93" s="19">
        <f>SUM(F$5:F93)</f>
        <v>57.429314822462409</v>
      </c>
      <c r="H93" s="19">
        <v>3.8816129032258067</v>
      </c>
      <c r="I93" s="5">
        <f t="shared" si="9"/>
        <v>13.444632417179578</v>
      </c>
      <c r="J93" s="19">
        <f t="shared" si="6"/>
        <v>5.1768515584333077</v>
      </c>
      <c r="K93" s="19">
        <f>SUM(I$5:I93)</f>
        <v>839.62395337720216</v>
      </c>
      <c r="L93" s="19">
        <f>SUM(J$5:J93)</f>
        <v>477.97591255553664</v>
      </c>
      <c r="M93" s="5">
        <f t="shared" si="10"/>
        <v>361.64804082166552</v>
      </c>
    </row>
    <row r="94" spans="1:13" x14ac:dyDescent="0.2">
      <c r="A94" s="27">
        <v>1989</v>
      </c>
      <c r="B94" s="5">
        <v>23.870022258042773</v>
      </c>
      <c r="C94" s="5">
        <v>17160400.000000007</v>
      </c>
      <c r="D94" s="19">
        <f t="shared" si="7"/>
        <v>5.7346678193968437</v>
      </c>
      <c r="E94" s="19">
        <f>SUM(D$5:D94)</f>
        <v>212.66709997202261</v>
      </c>
      <c r="F94" s="19">
        <f t="shared" si="8"/>
        <v>0.77820313939805041</v>
      </c>
      <c r="G94" s="19">
        <f>SUM(F$5:F94)</f>
        <v>58.207517961860461</v>
      </c>
      <c r="H94" s="19">
        <v>5.2725806451612902</v>
      </c>
      <c r="I94" s="5">
        <f t="shared" si="9"/>
        <v>17.681761455120967</v>
      </c>
      <c r="J94" s="19">
        <f t="shared" si="6"/>
        <v>5.6920733942038844</v>
      </c>
      <c r="K94" s="19">
        <f>SUM(I$5:I94)</f>
        <v>857.30571483232313</v>
      </c>
      <c r="L94" s="19">
        <f>SUM(J$5:J94)</f>
        <v>483.66798594974051</v>
      </c>
      <c r="M94" s="5">
        <f t="shared" si="10"/>
        <v>373.63772888258262</v>
      </c>
    </row>
    <row r="95" spans="1:13" x14ac:dyDescent="0.2">
      <c r="A95" s="27">
        <v>1990</v>
      </c>
      <c r="B95" s="5">
        <v>23.436265061644605</v>
      </c>
      <c r="C95" s="5">
        <v>15179400.000000006</v>
      </c>
      <c r="D95" s="19">
        <f t="shared" si="7"/>
        <v>4.9804781862741958</v>
      </c>
      <c r="E95" s="19">
        <f>SUM(D$5:D95)</f>
        <v>217.6475781582968</v>
      </c>
      <c r="F95" s="19">
        <f t="shared" si="8"/>
        <v>0.68836721371172971</v>
      </c>
      <c r="G95" s="19">
        <f>SUM(F$5:F95)</f>
        <v>58.895885175572189</v>
      </c>
      <c r="H95" s="19">
        <v>4.2564516129032262</v>
      </c>
      <c r="I95" s="5">
        <f t="shared" si="9"/>
        <v>15.857376732597279</v>
      </c>
      <c r="J95" s="19">
        <f t="shared" si="6"/>
        <v>5.4747602899686747</v>
      </c>
      <c r="K95" s="19">
        <f>SUM(I$5:I95)</f>
        <v>873.16309156492036</v>
      </c>
      <c r="L95" s="19">
        <f>SUM(J$5:J95)</f>
        <v>489.1427462397092</v>
      </c>
      <c r="M95" s="5">
        <f t="shared" si="10"/>
        <v>384.02034532521117</v>
      </c>
    </row>
    <row r="96" spans="1:13" x14ac:dyDescent="0.2">
      <c r="A96" s="27">
        <v>1991</v>
      </c>
      <c r="B96" s="5">
        <v>23.600390460054761</v>
      </c>
      <c r="C96" s="5">
        <v>12753100.000000006</v>
      </c>
      <c r="D96" s="19">
        <f t="shared" si="7"/>
        <v>4.2136939540657421</v>
      </c>
      <c r="E96" s="19">
        <f>SUM(D$5:D96)</f>
        <v>221.86127211236254</v>
      </c>
      <c r="F96" s="19">
        <f t="shared" si="8"/>
        <v>0.57833747797587909</v>
      </c>
      <c r="G96" s="19">
        <f>SUM(F$5:F96)</f>
        <v>59.474222653548068</v>
      </c>
      <c r="H96" s="19">
        <v>3.9674193548387096</v>
      </c>
      <c r="I96" s="5">
        <f t="shared" si="9"/>
        <v>14.00252567488503</v>
      </c>
      <c r="J96" s="19">
        <f t="shared" si="6"/>
        <v>5.208598359223652</v>
      </c>
      <c r="K96" s="19">
        <f>SUM(I$5:I96)</f>
        <v>887.16561723980544</v>
      </c>
      <c r="L96" s="19">
        <f>SUM(J$5:J96)</f>
        <v>494.35134459893283</v>
      </c>
      <c r="M96" s="5">
        <f t="shared" si="10"/>
        <v>392.81427264087262</v>
      </c>
    </row>
    <row r="97" spans="1:13" x14ac:dyDescent="0.2">
      <c r="A97" s="27">
        <v>1992</v>
      </c>
      <c r="B97" s="5">
        <v>23.858300407856387</v>
      </c>
      <c r="C97" s="5">
        <v>12313700.000000011</v>
      </c>
      <c r="D97" s="19">
        <f t="shared" si="7"/>
        <v>4.1129753522510999</v>
      </c>
      <c r="E97" s="19">
        <f>SUM(D$5:D97)</f>
        <v>225.97424746461365</v>
      </c>
      <c r="F97" s="19">
        <f t="shared" si="8"/>
        <v>0.5584112257060313</v>
      </c>
      <c r="G97" s="19">
        <f>SUM(F$5:F97)</f>
        <v>60.032633879254099</v>
      </c>
      <c r="H97" s="19">
        <v>4.193225806451613</v>
      </c>
      <c r="I97" s="5">
        <f t="shared" si="9"/>
        <v>13.758887377095411</v>
      </c>
      <c r="J97" s="19">
        <f t="shared" si="6"/>
        <v>5.16039675498289</v>
      </c>
      <c r="K97" s="19">
        <f>SUM(I$5:I97)</f>
        <v>900.92450461690089</v>
      </c>
      <c r="L97" s="19">
        <f>SUM(J$5:J97)</f>
        <v>499.51174135391574</v>
      </c>
      <c r="M97" s="5">
        <f t="shared" si="10"/>
        <v>401.41276326298515</v>
      </c>
    </row>
    <row r="98" spans="1:13" x14ac:dyDescent="0.2">
      <c r="A98" s="27">
        <v>1993</v>
      </c>
      <c r="B98" s="5">
        <v>24.256892053695395</v>
      </c>
      <c r="C98" s="5">
        <v>13985099.999999998</v>
      </c>
      <c r="D98" s="19">
        <f t="shared" si="7"/>
        <v>4.7492908548418962</v>
      </c>
      <c r="E98" s="19">
        <f>SUM(D$5:D98)</f>
        <v>230.72353831945554</v>
      </c>
      <c r="F98" s="19">
        <f t="shared" si="8"/>
        <v>0.63420717027549867</v>
      </c>
      <c r="G98" s="19">
        <f>SUM(F$5:F98)</f>
        <v>60.666841049529602</v>
      </c>
      <c r="H98" s="19">
        <v>4.4687096774193549</v>
      </c>
      <c r="I98" s="5">
        <f t="shared" si="9"/>
        <v>15.298134577862546</v>
      </c>
      <c r="J98" s="19">
        <f t="shared" si="6"/>
        <v>5.3437471448964313</v>
      </c>
      <c r="K98" s="19">
        <f>SUM(I$5:I98)</f>
        <v>916.22263919476347</v>
      </c>
      <c r="L98" s="19">
        <f>SUM(J$5:J98)</f>
        <v>504.85548849881218</v>
      </c>
      <c r="M98" s="5">
        <f t="shared" si="10"/>
        <v>411.3671506959513</v>
      </c>
    </row>
    <row r="99" spans="1:13" x14ac:dyDescent="0.2">
      <c r="A99" s="27">
        <v>1994</v>
      </c>
      <c r="B99" s="5">
        <v>24.667205549720787</v>
      </c>
      <c r="C99" s="5">
        <v>17168400</v>
      </c>
      <c r="D99" s="19">
        <f t="shared" si="7"/>
        <v>5.9289503246375688</v>
      </c>
      <c r="E99" s="19">
        <f>SUM(D$5:D99)</f>
        <v>236.65248864409313</v>
      </c>
      <c r="F99" s="19">
        <f t="shared" si="8"/>
        <v>0.77856592960778781</v>
      </c>
      <c r="G99" s="19">
        <f>SUM(F$5:F99)</f>
        <v>61.445406979137388</v>
      </c>
      <c r="H99" s="19">
        <v>4.9700000000000006</v>
      </c>
      <c r="I99" s="5">
        <f t="shared" si="9"/>
        <v>18.151730835298281</v>
      </c>
      <c r="J99" s="19">
        <f t="shared" si="6"/>
        <v>5.6929509837212393</v>
      </c>
      <c r="K99" s="19">
        <f>SUM(I$5:I99)</f>
        <v>934.37437003006175</v>
      </c>
      <c r="L99" s="19">
        <f>SUM(J$5:J99)</f>
        <v>510.54843948253341</v>
      </c>
      <c r="M99" s="5">
        <f t="shared" si="10"/>
        <v>423.82593054752834</v>
      </c>
    </row>
    <row r="100" spans="1:13" x14ac:dyDescent="0.2">
      <c r="A100" s="27">
        <v>1995</v>
      </c>
      <c r="B100" s="5">
        <v>24.643761849348014</v>
      </c>
      <c r="C100" s="5">
        <v>12884599.999999998</v>
      </c>
      <c r="D100" s="19">
        <f t="shared" si="7"/>
        <v>4.4453501949375314</v>
      </c>
      <c r="E100" s="19">
        <f>SUM(D$5:D100)</f>
        <v>241.09783883903066</v>
      </c>
      <c r="F100" s="19">
        <f t="shared" si="8"/>
        <v>0.58430084204844379</v>
      </c>
      <c r="G100" s="19">
        <f>SUM(F$5:F100)</f>
        <v>62.029707821185831</v>
      </c>
      <c r="H100" s="19">
        <v>4.0509677419354837</v>
      </c>
      <c r="I100" s="5">
        <f t="shared" si="9"/>
        <v>14.562902121553888</v>
      </c>
      <c r="J100" s="19">
        <f t="shared" si="6"/>
        <v>5.2230237369151862</v>
      </c>
      <c r="K100" s="19">
        <f>SUM(I$5:I100)</f>
        <v>948.93727215161562</v>
      </c>
      <c r="L100" s="19">
        <f>SUM(J$5:J100)</f>
        <v>515.77146321944861</v>
      </c>
      <c r="M100" s="5">
        <f t="shared" si="10"/>
        <v>433.16580893216701</v>
      </c>
    </row>
    <row r="101" spans="1:13" x14ac:dyDescent="0.2">
      <c r="A101" s="27">
        <v>1996</v>
      </c>
      <c r="B101" s="5">
        <v>24.198273054863087</v>
      </c>
      <c r="C101" s="5">
        <v>20134399.999999996</v>
      </c>
      <c r="D101" s="19">
        <f t="shared" si="7"/>
        <v>6.8210479259416932</v>
      </c>
      <c r="E101" s="19">
        <f>SUM(D$5:D101)</f>
        <v>247.91888676497234</v>
      </c>
      <c r="F101" s="19">
        <f t="shared" si="8"/>
        <v>0.91307039986807403</v>
      </c>
      <c r="G101" s="19">
        <f>SUM(F$5:F101)</f>
        <v>62.942778221053906</v>
      </c>
      <c r="H101" s="19">
        <v>5.2612903225806456</v>
      </c>
      <c r="I101" s="5">
        <f t="shared" si="9"/>
        <v>20.309714932852955</v>
      </c>
      <c r="J101" s="19">
        <f t="shared" ref="J101:J128" si="11">(2.419*F101)+3.8096</f>
        <v>6.0183172972808716</v>
      </c>
      <c r="K101" s="19">
        <f>SUM(I$5:I101)</f>
        <v>969.24698708446863</v>
      </c>
      <c r="L101" s="19">
        <f>SUM(J$5:J101)</f>
        <v>521.78978051672948</v>
      </c>
      <c r="M101" s="5">
        <f t="shared" si="10"/>
        <v>447.45720656773915</v>
      </c>
    </row>
    <row r="102" spans="1:13" x14ac:dyDescent="0.2">
      <c r="A102" s="27">
        <v>1997</v>
      </c>
      <c r="B102" s="5">
        <v>24.280335754068169</v>
      </c>
      <c r="C102" s="5">
        <v>14833400.000000004</v>
      </c>
      <c r="D102" s="19">
        <f t="shared" si="7"/>
        <v>5.0422390532415289</v>
      </c>
      <c r="E102" s="19">
        <f>SUM(D$5:D102)</f>
        <v>252.96112581821387</v>
      </c>
      <c r="F102" s="19">
        <f t="shared" si="8"/>
        <v>0.67267653714057007</v>
      </c>
      <c r="G102" s="19">
        <f>SUM(F$5:F102)</f>
        <v>63.615454758194474</v>
      </c>
      <c r="H102" s="19">
        <v>3.9470967741935485</v>
      </c>
      <c r="I102" s="5">
        <f t="shared" si="9"/>
        <v>16.00677626979126</v>
      </c>
      <c r="J102" s="19">
        <f t="shared" si="11"/>
        <v>5.4368045433430394</v>
      </c>
      <c r="K102" s="19">
        <f>SUM(I$5:I102)</f>
        <v>985.25376335425995</v>
      </c>
      <c r="L102" s="19">
        <f>SUM(J$5:J102)</f>
        <v>527.22658506007247</v>
      </c>
      <c r="M102" s="5">
        <f t="shared" si="10"/>
        <v>458.02717829418748</v>
      </c>
    </row>
    <row r="103" spans="1:13" x14ac:dyDescent="0.2">
      <c r="A103" s="27">
        <v>1998</v>
      </c>
      <c r="B103" s="5">
        <v>24.245170203509005</v>
      </c>
      <c r="C103" s="5">
        <v>14244299.999999996</v>
      </c>
      <c r="D103" s="19">
        <f t="shared" si="7"/>
        <v>4.8349766910178049</v>
      </c>
      <c r="E103" s="19">
        <f>SUM(D$5:D103)</f>
        <v>257.79610250923167</v>
      </c>
      <c r="F103" s="19">
        <f t="shared" si="8"/>
        <v>0.6459615730710031</v>
      </c>
      <c r="G103" s="19">
        <f>SUM(F$5:F103)</f>
        <v>64.26141633126548</v>
      </c>
      <c r="H103" s="19">
        <v>4.4483870967741934</v>
      </c>
      <c r="I103" s="5">
        <f t="shared" si="9"/>
        <v>15.505408615572071</v>
      </c>
      <c r="J103" s="19">
        <f t="shared" si="11"/>
        <v>5.3721810452587562</v>
      </c>
      <c r="K103" s="19">
        <f>SUM(I$5:I103)</f>
        <v>1000.759171969832</v>
      </c>
      <c r="L103" s="19">
        <f>SUM(J$5:J103)</f>
        <v>532.59876610533126</v>
      </c>
      <c r="M103" s="5">
        <f t="shared" si="10"/>
        <v>468.16040586450072</v>
      </c>
    </row>
    <row r="104" spans="1:13" x14ac:dyDescent="0.2">
      <c r="A104" s="27">
        <v>1999</v>
      </c>
      <c r="B104" s="5">
        <v>21.34390438789951</v>
      </c>
      <c r="C104" s="5">
        <v>12115500.000000004</v>
      </c>
      <c r="D104" s="19">
        <f t="shared" si="7"/>
        <v>3.6202890305623519</v>
      </c>
      <c r="E104" s="19">
        <f>SUM(D$5:D104)</f>
        <v>261.41639153979401</v>
      </c>
      <c r="F104" s="19">
        <f t="shared" si="8"/>
        <v>0.54942309825977709</v>
      </c>
      <c r="G104" s="19">
        <f>SUM(F$5:F104)</f>
        <v>64.810839429525259</v>
      </c>
      <c r="H104" s="19">
        <v>2.9151612903225805</v>
      </c>
      <c r="I104" s="5">
        <f t="shared" si="9"/>
        <v>12.567079164930329</v>
      </c>
      <c r="J104" s="19">
        <f t="shared" si="11"/>
        <v>5.1386544746904006</v>
      </c>
      <c r="K104" s="19">
        <f>SUM(I$5:I104)</f>
        <v>1013.3262511347623</v>
      </c>
      <c r="L104" s="19">
        <f>SUM(J$5:J104)</f>
        <v>537.73742058002165</v>
      </c>
      <c r="M104" s="5">
        <f t="shared" si="10"/>
        <v>475.58883055474064</v>
      </c>
    </row>
    <row r="105" spans="1:13" x14ac:dyDescent="0.2">
      <c r="A105" s="27">
        <v>2000</v>
      </c>
      <c r="B105" s="5">
        <v>21.115182627142904</v>
      </c>
      <c r="C105" s="5">
        <v>12516600</v>
      </c>
      <c r="D105" s="19">
        <f t="shared" si="7"/>
        <v>3.7000641281925559</v>
      </c>
      <c r="E105" s="19">
        <f>SUM(D$5:D105)</f>
        <v>265.11645566798654</v>
      </c>
      <c r="F105" s="19">
        <f t="shared" si="8"/>
        <v>0.56761249240050538</v>
      </c>
      <c r="G105" s="19">
        <f>SUM(F$5:F105)</f>
        <v>65.378451921925759</v>
      </c>
      <c r="H105" s="19">
        <v>3.4683870967741934</v>
      </c>
      <c r="I105" s="5">
        <f t="shared" si="9"/>
        <v>12.760055126097793</v>
      </c>
      <c r="J105" s="19">
        <f t="shared" si="11"/>
        <v>5.182654619116823</v>
      </c>
      <c r="K105" s="19">
        <f>SUM(I$5:I105)</f>
        <v>1026.0863062608601</v>
      </c>
      <c r="L105" s="19">
        <f>SUM(J$5:J105)</f>
        <v>542.92007519913852</v>
      </c>
      <c r="M105" s="5">
        <f t="shared" si="10"/>
        <v>483.16623106172153</v>
      </c>
    </row>
    <row r="106" spans="1:13" x14ac:dyDescent="0.2">
      <c r="A106" s="27">
        <v>2001</v>
      </c>
      <c r="B106" s="5">
        <v>20.140229950698814</v>
      </c>
      <c r="C106" s="5">
        <v>13299600.000000009</v>
      </c>
      <c r="D106" s="19">
        <f t="shared" si="7"/>
        <v>3.7499980315323973</v>
      </c>
      <c r="E106" s="19">
        <f>SUM(D$5:D106)</f>
        <v>268.86645369951896</v>
      </c>
      <c r="F106" s="19">
        <f t="shared" si="8"/>
        <v>0.60312058417859227</v>
      </c>
      <c r="G106" s="19">
        <f>SUM(F$5:F106)</f>
        <v>65.981572506104357</v>
      </c>
      <c r="H106" s="19">
        <v>3.4796774193548385</v>
      </c>
      <c r="I106" s="5">
        <f t="shared" si="9"/>
        <v>12.880845238276869</v>
      </c>
      <c r="J106" s="19">
        <f t="shared" si="11"/>
        <v>5.2685486931280145</v>
      </c>
      <c r="K106" s="19">
        <f>SUM(I$5:I106)</f>
        <v>1038.9671514991369</v>
      </c>
      <c r="L106" s="19">
        <f>SUM(J$5:J106)</f>
        <v>548.18862389226649</v>
      </c>
      <c r="M106" s="5">
        <f t="shared" si="10"/>
        <v>490.7785276068704</v>
      </c>
    </row>
    <row r="107" spans="1:13" x14ac:dyDescent="0.2">
      <c r="A107" s="27">
        <v>2002</v>
      </c>
      <c r="B107" s="5">
        <v>23.581010406128009</v>
      </c>
      <c r="C107" s="5">
        <v>14404800</v>
      </c>
      <c r="D107" s="19">
        <f t="shared" si="7"/>
        <v>4.7555163417746984</v>
      </c>
      <c r="E107" s="19">
        <f>SUM(D$5:D107)</f>
        <v>273.62197004129365</v>
      </c>
      <c r="F107" s="19">
        <f t="shared" si="8"/>
        <v>0.65324005165386767</v>
      </c>
      <c r="G107" s="19">
        <f>SUM(F$5:F107)</f>
        <v>66.634812557758224</v>
      </c>
      <c r="H107" s="19">
        <v>3.2199999999999998</v>
      </c>
      <c r="I107" s="5">
        <f t="shared" si="9"/>
        <v>15.313194030752996</v>
      </c>
      <c r="J107" s="19">
        <f t="shared" si="11"/>
        <v>5.389787684950706</v>
      </c>
      <c r="K107" s="19">
        <f>SUM(I$5:I107)</f>
        <v>1054.2803455298899</v>
      </c>
      <c r="L107" s="19">
        <f>SUM(J$5:J107)</f>
        <v>553.57841157721725</v>
      </c>
      <c r="M107" s="5">
        <f t="shared" si="10"/>
        <v>500.70193395267268</v>
      </c>
    </row>
    <row r="108" spans="1:13" x14ac:dyDescent="0.2">
      <c r="A108" s="27">
        <v>2003</v>
      </c>
      <c r="B108" s="5">
        <v>22.983704311606477</v>
      </c>
      <c r="C108" s="5">
        <v>15615600.000000011</v>
      </c>
      <c r="D108" s="19">
        <f t="shared" si="7"/>
        <v>5.0246606626765136</v>
      </c>
      <c r="E108" s="19">
        <f>SUM(D$5:D108)</f>
        <v>278.64663070397017</v>
      </c>
      <c r="F108" s="19">
        <f t="shared" si="8"/>
        <v>0.70814834989768305</v>
      </c>
      <c r="G108" s="19">
        <f>SUM(F$5:F108)</f>
        <v>67.342960907655907</v>
      </c>
      <c r="H108" s="19">
        <v>3.443548387096774</v>
      </c>
      <c r="I108" s="5">
        <f t="shared" si="9"/>
        <v>15.964254143014486</v>
      </c>
      <c r="J108" s="19">
        <f t="shared" si="11"/>
        <v>5.5226108584024951</v>
      </c>
      <c r="K108" s="19">
        <f>SUM(I$5:I108)</f>
        <v>1070.2445996729043</v>
      </c>
      <c r="L108" s="19">
        <f>SUM(J$5:J108)</f>
        <v>559.10102243561971</v>
      </c>
      <c r="M108" s="5">
        <f t="shared" si="10"/>
        <v>511.1435772372846</v>
      </c>
    </row>
    <row r="109" spans="1:13" x14ac:dyDescent="0.2">
      <c r="A109" s="27">
        <v>2004</v>
      </c>
      <c r="B109" s="5">
        <v>21.355543558412826</v>
      </c>
      <c r="C109" s="5">
        <v>16390999.99999998</v>
      </c>
      <c r="D109" s="19">
        <f t="shared" si="7"/>
        <v>4.9005420025232178</v>
      </c>
      <c r="E109" s="19">
        <f>SUM(D$5:D109)</f>
        <v>283.54717270649337</v>
      </c>
      <c r="F109" s="19">
        <f t="shared" si="8"/>
        <v>0.7433117909765169</v>
      </c>
      <c r="G109" s="19">
        <f>SUM(F$5:F109)</f>
        <v>68.086272698632428</v>
      </c>
      <c r="H109" s="19">
        <v>3.2403225806451612</v>
      </c>
      <c r="I109" s="5">
        <f t="shared" si="9"/>
        <v>15.664011104103663</v>
      </c>
      <c r="J109" s="19">
        <f t="shared" si="11"/>
        <v>5.6076712223721943</v>
      </c>
      <c r="K109" s="19">
        <f>SUM(I$5:I109)</f>
        <v>1085.9086107770079</v>
      </c>
      <c r="L109" s="19">
        <f>SUM(J$5:J109)</f>
        <v>564.70869365799194</v>
      </c>
      <c r="M109" s="5">
        <f t="shared" si="10"/>
        <v>521.19991711901594</v>
      </c>
    </row>
    <row r="110" spans="1:13" x14ac:dyDescent="0.2">
      <c r="A110" s="27">
        <v>2005</v>
      </c>
      <c r="B110" s="5">
        <v>20.434491349499581</v>
      </c>
      <c r="C110" s="5">
        <v>12517100</v>
      </c>
      <c r="D110" s="19">
        <f t="shared" si="7"/>
        <v>3.5809280033914965</v>
      </c>
      <c r="E110" s="19">
        <f>SUM(D$5:D110)</f>
        <v>287.12810070988485</v>
      </c>
      <c r="F110" s="19">
        <f t="shared" si="8"/>
        <v>0.56763516678861403</v>
      </c>
      <c r="G110" s="19">
        <f>SUM(F$5:F110)</f>
        <v>68.653907865421047</v>
      </c>
      <c r="H110" s="19">
        <v>2.653225806451613</v>
      </c>
      <c r="I110" s="5">
        <f t="shared" si="9"/>
        <v>12.471864840204029</v>
      </c>
      <c r="J110" s="19">
        <f t="shared" si="11"/>
        <v>5.1827094684616579</v>
      </c>
      <c r="K110" s="19">
        <f>SUM(I$5:I110)</f>
        <v>1098.3804756172119</v>
      </c>
      <c r="L110" s="19">
        <f>SUM(J$5:J110)</f>
        <v>569.89140312645361</v>
      </c>
      <c r="M110" s="5">
        <f t="shared" si="10"/>
        <v>528.4890724907583</v>
      </c>
    </row>
    <row r="111" spans="1:13" x14ac:dyDescent="0.2">
      <c r="A111" s="27">
        <v>2006</v>
      </c>
      <c r="B111" s="5">
        <v>18.956006007884159</v>
      </c>
      <c r="C111" s="5">
        <v>14036200.000000011</v>
      </c>
      <c r="D111" s="19">
        <f t="shared" si="7"/>
        <v>3.7249840813900938</v>
      </c>
      <c r="E111" s="19">
        <f>SUM(D$5:D111)</f>
        <v>290.85308479127497</v>
      </c>
      <c r="F111" s="19">
        <f t="shared" si="8"/>
        <v>0.6365244927401994</v>
      </c>
      <c r="G111" s="19">
        <f>SUM(F$5:F111)</f>
        <v>69.29043235816124</v>
      </c>
      <c r="H111" s="19">
        <v>3.1048387096774195</v>
      </c>
      <c r="I111" s="5">
        <f t="shared" si="9"/>
        <v>12.820336492882637</v>
      </c>
      <c r="J111" s="19">
        <f t="shared" si="11"/>
        <v>5.3493527479385428</v>
      </c>
      <c r="K111" s="19">
        <f>SUM(I$5:I111)</f>
        <v>1111.2008121100946</v>
      </c>
      <c r="L111" s="19">
        <f>SUM(J$5:J111)</f>
        <v>575.24075587439211</v>
      </c>
      <c r="M111" s="5">
        <f t="shared" si="10"/>
        <v>535.9600562357025</v>
      </c>
    </row>
    <row r="112" spans="1:13" x14ac:dyDescent="0.2">
      <c r="A112" s="27">
        <v>2007</v>
      </c>
      <c r="B112" s="5">
        <v>17.7698454131109</v>
      </c>
      <c r="C112" s="5">
        <v>15101900</v>
      </c>
      <c r="D112" s="19">
        <f t="shared" si="7"/>
        <v>3.7570179982196326</v>
      </c>
      <c r="E112" s="19">
        <f>SUM(D$5:D112)</f>
        <v>294.61010278949459</v>
      </c>
      <c r="F112" s="19">
        <f t="shared" si="8"/>
        <v>0.68485268355489437</v>
      </c>
      <c r="G112" s="19">
        <f>SUM(F$5:F112)</f>
        <v>69.975285041716134</v>
      </c>
      <c r="H112" s="19">
        <v>3.037096774193548</v>
      </c>
      <c r="I112" s="5">
        <f t="shared" si="9"/>
        <v>12.897826537693291</v>
      </c>
      <c r="J112" s="19">
        <f t="shared" si="11"/>
        <v>5.4662586415192891</v>
      </c>
      <c r="K112" s="19">
        <f>SUM(I$5:I112)</f>
        <v>1124.098638647788</v>
      </c>
      <c r="L112" s="19">
        <f>SUM(J$5:J112)</f>
        <v>580.7070145159114</v>
      </c>
      <c r="M112" s="5">
        <f t="shared" si="10"/>
        <v>543.3916241318766</v>
      </c>
    </row>
    <row r="113" spans="1:13" x14ac:dyDescent="0.2">
      <c r="A113" s="27">
        <v>2008</v>
      </c>
      <c r="B113" s="5">
        <v>16.761665420335476</v>
      </c>
      <c r="C113" s="5">
        <v>15274900</v>
      </c>
      <c r="D113" s="19">
        <f t="shared" si="7"/>
        <v>3.5844586838071528</v>
      </c>
      <c r="E113" s="19">
        <f>SUM(D$5:D113)</f>
        <v>298.19456147330175</v>
      </c>
      <c r="F113" s="19">
        <f t="shared" si="8"/>
        <v>0.69269802184047424</v>
      </c>
      <c r="G113" s="19">
        <f>SUM(F$5:F113)</f>
        <v>70.667983063556605</v>
      </c>
      <c r="H113" s="19">
        <v>2.5629032258064512</v>
      </c>
      <c r="I113" s="5">
        <f t="shared" si="9"/>
        <v>12.480405556129503</v>
      </c>
      <c r="J113" s="19">
        <f t="shared" si="11"/>
        <v>5.4852365148321072</v>
      </c>
      <c r="K113" s="19">
        <f>SUM(I$5:I113)</f>
        <v>1136.5790442039174</v>
      </c>
      <c r="L113" s="19">
        <f>SUM(J$5:J113)</f>
        <v>586.19225103074348</v>
      </c>
      <c r="M113" s="5">
        <f t="shared" si="10"/>
        <v>550.38679317317394</v>
      </c>
    </row>
    <row r="114" spans="1:13" x14ac:dyDescent="0.2">
      <c r="A114" s="27">
        <v>2009</v>
      </c>
      <c r="B114" s="5">
        <v>14.613417102222908</v>
      </c>
      <c r="C114" s="5">
        <v>14512700</v>
      </c>
      <c r="D114" s="19">
        <f t="shared" si="7"/>
        <v>2.9691219373120252</v>
      </c>
      <c r="E114" s="19">
        <f>SUM(D$5:D114)</f>
        <v>301.16368341061377</v>
      </c>
      <c r="F114" s="19">
        <f t="shared" si="8"/>
        <v>0.6581331846077062</v>
      </c>
      <c r="G114" s="19">
        <f>SUM(F$5:F114)</f>
        <v>71.326116248164311</v>
      </c>
      <c r="H114" s="19">
        <v>1.6641935483870967</v>
      </c>
      <c r="I114" s="5">
        <f t="shared" si="9"/>
        <v>10.991905966357789</v>
      </c>
      <c r="J114" s="19">
        <f t="shared" si="11"/>
        <v>5.4016241735660415</v>
      </c>
      <c r="K114" s="19">
        <f>SUM(I$5:I114)</f>
        <v>1147.5709501702752</v>
      </c>
      <c r="L114" s="19">
        <f>SUM(J$5:J114)</f>
        <v>591.59387520430948</v>
      </c>
      <c r="M114" s="5">
        <f t="shared" si="10"/>
        <v>555.9770749659657</v>
      </c>
    </row>
    <row r="115" spans="1:13" x14ac:dyDescent="0.2">
      <c r="A115" s="27">
        <v>2010</v>
      </c>
      <c r="B115" s="5">
        <v>14.37528853573016</v>
      </c>
      <c r="C115" s="5">
        <v>11554100</v>
      </c>
      <c r="D115" s="19">
        <f t="shared" si="7"/>
        <v>2.3253092977895178</v>
      </c>
      <c r="E115" s="19">
        <f>SUM(D$5:D115)</f>
        <v>303.48899270840332</v>
      </c>
      <c r="F115" s="19">
        <f t="shared" si="8"/>
        <v>0.5239642952914273</v>
      </c>
      <c r="G115" s="19">
        <f>SUM(F$5:F115)</f>
        <v>71.850080543455732</v>
      </c>
      <c r="H115" s="19">
        <v>2.4703225806451612</v>
      </c>
      <c r="I115" s="5">
        <f t="shared" si="9"/>
        <v>9.4345231913528433</v>
      </c>
      <c r="J115" s="19">
        <f t="shared" si="11"/>
        <v>5.0770696303099623</v>
      </c>
      <c r="K115" s="19">
        <f>SUM(I$5:I115)</f>
        <v>1157.005473361628</v>
      </c>
      <c r="L115" s="19">
        <f>SUM(J$5:J115)</f>
        <v>596.67094483461949</v>
      </c>
      <c r="M115" s="5">
        <f t="shared" si="10"/>
        <v>560.3345285270085</v>
      </c>
    </row>
    <row r="116" spans="1:13" x14ac:dyDescent="0.2">
      <c r="A116" s="27">
        <v>2011</v>
      </c>
      <c r="B116" s="5">
        <v>13.719095083657443</v>
      </c>
      <c r="C116" s="5">
        <v>17744500</v>
      </c>
      <c r="D116" s="19">
        <f t="shared" si="7"/>
        <v>3.4081387579674329</v>
      </c>
      <c r="E116" s="19">
        <f>SUM(D$5:D116)</f>
        <v>306.89713146637075</v>
      </c>
      <c r="F116" s="19">
        <f t="shared" si="8"/>
        <v>0.8046913595865306</v>
      </c>
      <c r="G116" s="19">
        <f>SUM(F$5:F116)</f>
        <v>72.65477190304226</v>
      </c>
      <c r="H116" s="19">
        <v>3.2877419354838708</v>
      </c>
      <c r="I116" s="5">
        <f t="shared" si="9"/>
        <v>12.053887655523219</v>
      </c>
      <c r="J116" s="19">
        <f t="shared" si="11"/>
        <v>5.7561483988398177</v>
      </c>
      <c r="K116" s="19">
        <f>SUM(I$5:I116)</f>
        <v>1169.0593610171511</v>
      </c>
      <c r="L116" s="19">
        <f>SUM(J$5:J116)</f>
        <v>602.42709323345935</v>
      </c>
      <c r="M116" s="5">
        <f t="shared" si="10"/>
        <v>566.63226778369176</v>
      </c>
    </row>
    <row r="117" spans="1:13" x14ac:dyDescent="0.2">
      <c r="A117" s="27">
        <v>2012</v>
      </c>
      <c r="B117" s="5">
        <v>12.889452140630835</v>
      </c>
      <c r="C117" s="5">
        <v>13342600</v>
      </c>
      <c r="D117" s="19">
        <f t="shared" si="7"/>
        <v>2.4077032578421336</v>
      </c>
      <c r="E117" s="19">
        <f>SUM(D$5:D117)</f>
        <v>309.30483472421287</v>
      </c>
      <c r="F117" s="19">
        <f t="shared" si="8"/>
        <v>0.6050705815559323</v>
      </c>
      <c r="G117" s="19">
        <f>SUM(F$5:F117)</f>
        <v>73.259842484598195</v>
      </c>
      <c r="H117" s="5">
        <v>2.4315317419354838</v>
      </c>
      <c r="I117" s="5">
        <f t="shared" si="9"/>
        <v>9.6338341807201218</v>
      </c>
      <c r="J117" s="19">
        <f t="shared" si="11"/>
        <v>5.2732657367838005</v>
      </c>
      <c r="K117" s="19">
        <f>SUM(I$5:I117)</f>
        <v>1178.6931951978713</v>
      </c>
      <c r="L117" s="19">
        <f>SUM(J$5:J117)</f>
        <v>607.7003589702432</v>
      </c>
      <c r="M117" s="5">
        <f t="shared" si="10"/>
        <v>570.99283622762812</v>
      </c>
    </row>
    <row r="118" spans="1:13" x14ac:dyDescent="0.2">
      <c r="A118" s="27">
        <v>2013</v>
      </c>
      <c r="B118" s="5">
        <v>12.096587216428702</v>
      </c>
      <c r="C118" s="5">
        <v>15465600</v>
      </c>
      <c r="D118" s="19">
        <f t="shared" si="7"/>
        <v>2.6191337095615963</v>
      </c>
      <c r="E118" s="19">
        <f>SUM(D$5:D118)</f>
        <v>311.92396843377446</v>
      </c>
      <c r="F118" s="19">
        <f t="shared" si="8"/>
        <v>0.70134603346509883</v>
      </c>
      <c r="G118" s="19">
        <f>SUM(F$5:F118)</f>
        <v>73.961188518063295</v>
      </c>
      <c r="H118" s="5">
        <v>2.2156973548387096</v>
      </c>
      <c r="I118" s="5">
        <f t="shared" si="9"/>
        <v>10.145284443429501</v>
      </c>
      <c r="J118" s="19">
        <f t="shared" si="11"/>
        <v>5.5061560549520738</v>
      </c>
      <c r="K118" s="19">
        <f>SUM(I$5:I118)</f>
        <v>1188.8384796413009</v>
      </c>
      <c r="L118" s="19">
        <f>SUM(J$5:J118)</f>
        <v>613.20651502519524</v>
      </c>
      <c r="M118" s="5">
        <f t="shared" si="10"/>
        <v>575.63196461610562</v>
      </c>
    </row>
    <row r="119" spans="1:13" x14ac:dyDescent="0.2">
      <c r="A119" s="27">
        <v>2014</v>
      </c>
      <c r="B119" s="5">
        <v>11.422025327323983</v>
      </c>
      <c r="C119" s="5">
        <v>13377700</v>
      </c>
      <c r="D119" s="19">
        <f t="shared" si="7"/>
        <v>2.1392059950987887</v>
      </c>
      <c r="E119" s="19">
        <f>SUM(D$5:D119)</f>
        <v>314.06317442887325</v>
      </c>
      <c r="F119" s="19">
        <f t="shared" si="8"/>
        <v>0.60666232360115691</v>
      </c>
      <c r="G119" s="19">
        <f>SUM(F$5:F119)</f>
        <v>74.567850841664452</v>
      </c>
      <c r="H119" s="5">
        <v>2.0546201290322577</v>
      </c>
      <c r="I119" s="5">
        <f t="shared" si="9"/>
        <v>8.9843393021439706</v>
      </c>
      <c r="J119" s="19">
        <f t="shared" si="11"/>
        <v>5.2771161607911985</v>
      </c>
      <c r="K119" s="19">
        <f>SUM(I$5:I119)</f>
        <v>1197.8228189434449</v>
      </c>
      <c r="L119" s="19">
        <f>SUM(J$5:J119)</f>
        <v>618.4836311859865</v>
      </c>
      <c r="M119" s="5">
        <f t="shared" si="10"/>
        <v>579.33918775745838</v>
      </c>
    </row>
    <row r="120" spans="1:13" x14ac:dyDescent="0.2">
      <c r="A120" s="27">
        <v>2015</v>
      </c>
      <c r="B120" s="5">
        <v>10.45081276681208</v>
      </c>
      <c r="C120" s="5">
        <v>14234000</v>
      </c>
      <c r="D120" s="19">
        <f t="shared" si="7"/>
        <v>2.0825961649192442</v>
      </c>
      <c r="E120" s="19">
        <f>SUM(D$5:D120)</f>
        <v>316.14577059379252</v>
      </c>
      <c r="F120" s="19">
        <f t="shared" si="8"/>
        <v>0.64549448067596582</v>
      </c>
      <c r="G120" s="19">
        <f>SUM(F$5:F120)</f>
        <v>75.213345322340416</v>
      </c>
      <c r="H120" s="5">
        <v>1.6612226580645162</v>
      </c>
      <c r="I120" s="5">
        <f t="shared" si="9"/>
        <v>8.8474001229396517</v>
      </c>
      <c r="J120" s="19">
        <f t="shared" si="11"/>
        <v>5.3710511487551615</v>
      </c>
      <c r="K120" s="19">
        <f>SUM(I$5:I120)</f>
        <v>1206.6702190663846</v>
      </c>
      <c r="L120" s="19">
        <f>SUM(J$5:J120)</f>
        <v>623.85468233474171</v>
      </c>
      <c r="M120" s="5">
        <f t="shared" si="10"/>
        <v>582.81553673164285</v>
      </c>
    </row>
    <row r="121" spans="1:13" x14ac:dyDescent="0.2">
      <c r="A121" s="27">
        <v>2016</v>
      </c>
      <c r="B121" s="5">
        <v>9.4502748523276949</v>
      </c>
      <c r="C121" s="5">
        <v>14198200</v>
      </c>
      <c r="D121" s="19">
        <f t="shared" si="7"/>
        <v>1.8784764937164671</v>
      </c>
      <c r="E121" s="19">
        <f>SUM(D$5:D121)</f>
        <v>318.02424708750897</v>
      </c>
      <c r="F121" s="19">
        <f t="shared" si="8"/>
        <v>0.64387099448738927</v>
      </c>
      <c r="G121" s="19">
        <f>SUM(F$5:F121)</f>
        <v>75.857216316827802</v>
      </c>
      <c r="H121" s="5">
        <v>1.9119522258064516</v>
      </c>
      <c r="I121" s="5">
        <f t="shared" si="9"/>
        <v>8.3536346383001341</v>
      </c>
      <c r="J121" s="19">
        <f t="shared" si="11"/>
        <v>5.3671239356649947</v>
      </c>
      <c r="K121" s="19">
        <f>SUM(I$5:I121)</f>
        <v>1215.0238537046846</v>
      </c>
      <c r="L121" s="19">
        <f>SUM(J$5:J121)</f>
        <v>629.22180627040666</v>
      </c>
      <c r="M121" s="5">
        <f t="shared" si="10"/>
        <v>585.80204743427794</v>
      </c>
    </row>
    <row r="122" spans="1:13" x14ac:dyDescent="0.2">
      <c r="A122" s="27">
        <v>2017</v>
      </c>
      <c r="B122" s="5">
        <v>8.9563039938021962</v>
      </c>
      <c r="C122" s="5">
        <v>16103100</v>
      </c>
      <c r="D122" s="19">
        <f t="shared" si="7"/>
        <v>2.0191396237963457</v>
      </c>
      <c r="E122" s="19">
        <f>SUM(D$5:D122)</f>
        <v>320.04338671130529</v>
      </c>
      <c r="F122" s="19">
        <f t="shared" si="8"/>
        <v>0.73025587830357919</v>
      </c>
      <c r="G122" s="19">
        <f>SUM(F$5:F122)</f>
        <v>76.587472195131383</v>
      </c>
      <c r="H122" s="5">
        <v>1.8819267419354839</v>
      </c>
      <c r="I122" s="5">
        <f t="shared" si="9"/>
        <v>8.6938987499633598</v>
      </c>
      <c r="J122" s="19">
        <f t="shared" si="11"/>
        <v>5.5760889696163582</v>
      </c>
      <c r="K122" s="19">
        <f>SUM(I$5:I122)</f>
        <v>1223.717752454648</v>
      </c>
      <c r="L122" s="19">
        <f>SUM(J$5:J122)</f>
        <v>634.79789524002297</v>
      </c>
      <c r="M122" s="5">
        <f t="shared" si="10"/>
        <v>588.91985721462504</v>
      </c>
    </row>
    <row r="123" spans="1:13" x14ac:dyDescent="0.2">
      <c r="A123" s="27">
        <v>2018</v>
      </c>
      <c r="B123" s="5">
        <v>8.5892181385460535</v>
      </c>
      <c r="C123" s="5">
        <v>20664899.999999996</v>
      </c>
      <c r="D123" s="19">
        <f t="shared" si="7"/>
        <v>2.4849346747573642</v>
      </c>
      <c r="E123" s="19">
        <f>SUM(D$5:D123)</f>
        <v>322.52832138606266</v>
      </c>
      <c r="F123" s="19">
        <f t="shared" si="8"/>
        <v>0.9371279256513112</v>
      </c>
      <c r="G123" s="19">
        <f>SUM(F$5:F123)</f>
        <v>77.524600120782694</v>
      </c>
      <c r="H123" s="5">
        <v>2.1704494903225808</v>
      </c>
      <c r="I123" s="5">
        <f t="shared" si="9"/>
        <v>9.8206569782380644</v>
      </c>
      <c r="J123" s="19">
        <f t="shared" si="11"/>
        <v>6.0765124521505225</v>
      </c>
      <c r="K123" s="19">
        <f>SUM(I$5:I123)</f>
        <v>1233.5384094328861</v>
      </c>
      <c r="L123" s="19">
        <f>SUM(J$5:J123)</f>
        <v>640.87440769217346</v>
      </c>
      <c r="M123" s="5">
        <f t="shared" si="10"/>
        <v>592.66400174071259</v>
      </c>
    </row>
    <row r="124" spans="1:13" x14ac:dyDescent="0.2">
      <c r="A124" s="27">
        <v>2019</v>
      </c>
      <c r="B124" s="5">
        <v>8.117898272824565</v>
      </c>
      <c r="C124" s="5">
        <v>15148400</v>
      </c>
      <c r="D124" s="19">
        <f t="shared" si="7"/>
        <v>1.7216243827447788</v>
      </c>
      <c r="E124" s="19">
        <f>SUM(D$5:D124)</f>
        <v>324.24994576880744</v>
      </c>
      <c r="F124" s="19">
        <f t="shared" si="8"/>
        <v>0.68696140164899544</v>
      </c>
      <c r="G124" s="19">
        <f>SUM(F$5:F124)</f>
        <v>78.211561522431694</v>
      </c>
      <c r="H124" s="5">
        <v>1.8198342580645159</v>
      </c>
      <c r="I124" s="5">
        <f t="shared" si="9"/>
        <v>7.9742093818596196</v>
      </c>
      <c r="J124" s="19">
        <f t="shared" si="11"/>
        <v>5.4713596305889203</v>
      </c>
      <c r="K124" s="19">
        <f>SUM(I$5:I124)</f>
        <v>1241.5126188147456</v>
      </c>
      <c r="L124" s="19">
        <f>SUM(J$5:J124)</f>
        <v>646.34576732276241</v>
      </c>
      <c r="M124" s="5">
        <f t="shared" si="10"/>
        <v>595.16685149198315</v>
      </c>
    </row>
    <row r="125" spans="1:13" x14ac:dyDescent="0.2">
      <c r="A125" s="27">
        <v>2020</v>
      </c>
      <c r="B125" s="5">
        <v>7.3879688332212359</v>
      </c>
      <c r="C125" s="5">
        <v>14931900</v>
      </c>
      <c r="D125" s="19">
        <f t="shared" si="7"/>
        <v>1.5444297654908663</v>
      </c>
      <c r="E125" s="19">
        <f>SUM(D$5:D125)</f>
        <v>325.7943755342983</v>
      </c>
      <c r="F125" s="19">
        <f t="shared" si="8"/>
        <v>0.67714339159796644</v>
      </c>
      <c r="G125" s="19">
        <f>SUM(F$5:F125)</f>
        <v>78.88870491402966</v>
      </c>
      <c r="H125" s="5">
        <v>1.2787888580645161</v>
      </c>
      <c r="I125" s="5">
        <f t="shared" si="9"/>
        <v>7.5455756027224057</v>
      </c>
      <c r="J125" s="19">
        <f t="shared" si="11"/>
        <v>5.4476098642754813</v>
      </c>
      <c r="K125" s="19">
        <f>SUM(I$5:I125)</f>
        <v>1249.058194417468</v>
      </c>
      <c r="L125" s="19">
        <f>SUM(J$5:J125)</f>
        <v>651.79337718703789</v>
      </c>
      <c r="M125" s="5">
        <f t="shared" si="10"/>
        <v>597.26481723043014</v>
      </c>
    </row>
    <row r="126" spans="1:13" x14ac:dyDescent="0.2">
      <c r="A126" s="27">
        <v>2021</v>
      </c>
      <c r="B126" s="5">
        <v>7.4004503727566817</v>
      </c>
      <c r="C126" s="5">
        <v>12313300</v>
      </c>
      <c r="D126" s="19">
        <f t="shared" si="7"/>
        <v>1.2757355180481078</v>
      </c>
      <c r="E126" s="19">
        <f>SUM(D$5:D126)</f>
        <v>327.07011105234642</v>
      </c>
      <c r="F126" s="19">
        <f t="shared" si="8"/>
        <v>0.55839308619554373</v>
      </c>
      <c r="G126" s="19">
        <f>SUM(F$5:F126)</f>
        <v>79.447098000225196</v>
      </c>
      <c r="H126" s="5">
        <v>1.3634162838709678</v>
      </c>
      <c r="I126" s="5">
        <f t="shared" si="9"/>
        <v>6.8956042181583728</v>
      </c>
      <c r="J126" s="19">
        <f t="shared" si="11"/>
        <v>5.1603528755070203</v>
      </c>
      <c r="K126" s="19">
        <f>SUM(I$5:I126)</f>
        <v>1255.9537986356263</v>
      </c>
      <c r="L126" s="19">
        <f>SUM(J$5:J126)</f>
        <v>656.95373006254488</v>
      </c>
      <c r="M126" s="5">
        <f t="shared" si="10"/>
        <v>599.00006857308142</v>
      </c>
    </row>
    <row r="127" spans="1:13" x14ac:dyDescent="0.2">
      <c r="A127" s="27">
        <v>2022</v>
      </c>
      <c r="B127" s="5">
        <v>6.9456086362886102</v>
      </c>
      <c r="C127" s="5">
        <v>14798252</v>
      </c>
      <c r="D127" s="19">
        <f t="shared" si="7"/>
        <v>1.4389601365044529</v>
      </c>
      <c r="E127" s="19">
        <f>SUM(D$5:D127)</f>
        <v>328.5090711888509</v>
      </c>
      <c r="F127" s="19">
        <f t="shared" si="8"/>
        <v>0.67108261835408689</v>
      </c>
      <c r="G127" s="19">
        <f>SUM(F$5:F127)</f>
        <v>80.118180618579288</v>
      </c>
      <c r="H127" s="5">
        <v>1.4755907870967744</v>
      </c>
      <c r="I127" s="5">
        <f t="shared" si="9"/>
        <v>7.2904445702042722</v>
      </c>
      <c r="J127" s="19">
        <f t="shared" si="11"/>
        <v>5.4329488537985364</v>
      </c>
      <c r="K127" s="19">
        <f>SUM(I$5:I127)</f>
        <v>1263.2442432058306</v>
      </c>
      <c r="L127" s="19">
        <f>SUM(J$5:J127)</f>
        <v>662.38667891634339</v>
      </c>
      <c r="M127" s="5">
        <f t="shared" si="10"/>
        <v>600.85756428948719</v>
      </c>
    </row>
    <row r="128" spans="1:13" x14ac:dyDescent="0.2">
      <c r="A128" s="27">
        <v>2023</v>
      </c>
      <c r="B128" s="5">
        <v>6.5527119981727688</v>
      </c>
      <c r="C128" s="5">
        <v>12887595.999999998</v>
      </c>
      <c r="D128" s="19">
        <f t="shared" si="7"/>
        <v>1.1822818691152472</v>
      </c>
      <c r="E128" s="19">
        <f>SUM(D$5:D128)</f>
        <v>329.69135305796613</v>
      </c>
      <c r="F128" s="19">
        <f t="shared" si="8"/>
        <v>0.58443670698199057</v>
      </c>
      <c r="G128" s="19">
        <f>SUM(F$5:F128)</f>
        <v>80.702617325561278</v>
      </c>
      <c r="H128" s="5">
        <v>1.396836</v>
      </c>
      <c r="I128" s="5">
        <f t="shared" si="9"/>
        <v>6.6695398413897831</v>
      </c>
      <c r="J128" s="19">
        <f t="shared" si="11"/>
        <v>5.2233523941894351</v>
      </c>
      <c r="K128" s="19">
        <f>SUM(I$5:I128)</f>
        <v>1269.9137830472202</v>
      </c>
      <c r="L128" s="19">
        <f>SUM(J$5:J128)</f>
        <v>667.6100313105328</v>
      </c>
      <c r="M128" s="5">
        <f t="shared" si="10"/>
        <v>602.30375173668745</v>
      </c>
    </row>
    <row r="129" spans="3:14" x14ac:dyDescent="0.2">
      <c r="C129" s="2"/>
    </row>
    <row r="131" spans="3:14" x14ac:dyDescent="0.2">
      <c r="M131" s="37" t="s">
        <v>77</v>
      </c>
      <c r="N131" s="48">
        <f>(K128-L128)</f>
        <v>602.30375173668745</v>
      </c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1728-F754-4047-8F15-0C9480DFB348}">
  <dimension ref="A1:G20335"/>
  <sheetViews>
    <sheetView zoomScale="136" workbookViewId="0">
      <selection activeCell="F13" sqref="F13"/>
    </sheetView>
  </sheetViews>
  <sheetFormatPr baseColWidth="10" defaultColWidth="8.83203125" defaultRowHeight="13" x14ac:dyDescent="0.15"/>
  <cols>
    <col min="1" max="1" width="12.6640625" style="9" customWidth="1"/>
    <col min="2" max="2" width="20.1640625" style="9" customWidth="1"/>
    <col min="3" max="3" width="21" style="9" bestFit="1" customWidth="1"/>
    <col min="4" max="4" width="24" style="9" bestFit="1" customWidth="1"/>
    <col min="5" max="5" width="17.33203125" style="9" customWidth="1"/>
    <col min="6" max="6" width="21" style="9" bestFit="1" customWidth="1"/>
    <col min="7" max="7" width="24.1640625" style="9" bestFit="1" customWidth="1"/>
    <col min="8" max="10" width="10.5" style="9" bestFit="1" customWidth="1"/>
    <col min="11" max="16384" width="8.83203125" style="9"/>
  </cols>
  <sheetData>
    <row r="1" spans="1:7" ht="16" x14ac:dyDescent="0.2">
      <c r="A1" t="s">
        <v>78</v>
      </c>
    </row>
    <row r="2" spans="1:7" ht="16" x14ac:dyDescent="0.2">
      <c r="A2" t="s">
        <v>79</v>
      </c>
    </row>
    <row r="3" spans="1:7" ht="16" x14ac:dyDescent="0.2">
      <c r="A3" t="s">
        <v>80</v>
      </c>
    </row>
    <row r="4" spans="1:7" ht="16" x14ac:dyDescent="0.2">
      <c r="A4" t="s">
        <v>81</v>
      </c>
    </row>
    <row r="5" spans="1:7" ht="16" x14ac:dyDescent="0.2">
      <c r="A5" t="s">
        <v>82</v>
      </c>
    </row>
    <row r="6" spans="1:7" ht="16" x14ac:dyDescent="0.2">
      <c r="A6" t="s">
        <v>83</v>
      </c>
    </row>
    <row r="7" spans="1:7" ht="16" x14ac:dyDescent="0.2">
      <c r="A7" t="s">
        <v>84</v>
      </c>
    </row>
    <row r="8" spans="1:7" ht="16" x14ac:dyDescent="0.2">
      <c r="A8" t="s">
        <v>85</v>
      </c>
    </row>
    <row r="9" spans="1:7" ht="16" x14ac:dyDescent="0.2">
      <c r="A9" t="s">
        <v>373</v>
      </c>
    </row>
    <row r="10" spans="1:7" ht="16" x14ac:dyDescent="0.25">
      <c r="A10" s="17"/>
    </row>
    <row r="11" spans="1:7" ht="17" x14ac:dyDescent="0.25">
      <c r="A11" s="17"/>
      <c r="B11" s="10" t="s">
        <v>88</v>
      </c>
      <c r="C11" s="10" t="s">
        <v>88</v>
      </c>
      <c r="D11" s="10" t="s">
        <v>88</v>
      </c>
      <c r="F11" s="76" t="s">
        <v>134</v>
      </c>
      <c r="G11" s="10" t="s">
        <v>88</v>
      </c>
    </row>
    <row r="12" spans="1:7" ht="16" x14ac:dyDescent="0.2">
      <c r="A12" s="4" t="s">
        <v>5</v>
      </c>
      <c r="B12" t="s">
        <v>86</v>
      </c>
      <c r="C12" t="s">
        <v>366</v>
      </c>
      <c r="D12" t="s">
        <v>408</v>
      </c>
      <c r="F12" t="s">
        <v>87</v>
      </c>
      <c r="G12" t="s">
        <v>408</v>
      </c>
    </row>
    <row r="13" spans="1:7" ht="16" x14ac:dyDescent="0.2">
      <c r="A13" s="44">
        <v>1900</v>
      </c>
      <c r="B13" s="30">
        <v>1212.1162400000001</v>
      </c>
      <c r="C13" s="30">
        <f>(0.7608*B13)-468.44</f>
        <v>453.73803539200009</v>
      </c>
      <c r="D13" s="75">
        <f>(C13*10^4)</f>
        <v>4537380.3539200006</v>
      </c>
      <c r="F13" s="30">
        <f>(0.7608*B13)-468.44</f>
        <v>453.73803539200009</v>
      </c>
      <c r="G13" s="75">
        <f>(F13*10^4)</f>
        <v>4537380.3539200006</v>
      </c>
    </row>
    <row r="14" spans="1:7" ht="16" x14ac:dyDescent="0.2">
      <c r="A14" s="45">
        <v>1901</v>
      </c>
      <c r="B14" s="30">
        <v>1380.8184799999999</v>
      </c>
      <c r="C14" s="30">
        <f t="shared" ref="C14:C64" si="0">(0.7608*B14)-468.44</f>
        <v>582.08669958399992</v>
      </c>
      <c r="D14" s="75">
        <f t="shared" ref="D14:D77" si="1">(C14*10^4)</f>
        <v>5820866.9958399991</v>
      </c>
      <c r="F14" s="30">
        <f t="shared" ref="F14:F77" si="2">(0.7608*B14)-468.44</f>
        <v>582.08669958399992</v>
      </c>
      <c r="G14" s="75">
        <f t="shared" ref="G14:G77" si="3">(F14*10^4)</f>
        <v>5820866.9958399991</v>
      </c>
    </row>
    <row r="15" spans="1:7" ht="16" x14ac:dyDescent="0.2">
      <c r="A15" s="45">
        <v>1902</v>
      </c>
      <c r="B15" s="30">
        <v>1376.6931999999999</v>
      </c>
      <c r="C15" s="30">
        <f t="shared" si="0"/>
        <v>578.94818655999984</v>
      </c>
      <c r="D15" s="75">
        <f t="shared" si="1"/>
        <v>5789481.8655999983</v>
      </c>
      <c r="F15" s="30">
        <f t="shared" si="2"/>
        <v>578.94818655999984</v>
      </c>
      <c r="G15" s="75">
        <f t="shared" si="3"/>
        <v>5789481.8655999983</v>
      </c>
    </row>
    <row r="16" spans="1:7" ht="16" x14ac:dyDescent="0.2">
      <c r="A16" s="45">
        <v>1903</v>
      </c>
      <c r="B16" s="30">
        <v>1346.0792799999999</v>
      </c>
      <c r="C16" s="30">
        <f t="shared" si="0"/>
        <v>555.65711622399999</v>
      </c>
      <c r="D16" s="75">
        <f t="shared" si="1"/>
        <v>5556571.1622399995</v>
      </c>
      <c r="F16" s="30">
        <f t="shared" si="2"/>
        <v>555.65711622399999</v>
      </c>
      <c r="G16" s="75">
        <f t="shared" si="3"/>
        <v>5556571.1622399995</v>
      </c>
    </row>
    <row r="17" spans="1:7" ht="16" x14ac:dyDescent="0.2">
      <c r="A17" s="45">
        <v>1904</v>
      </c>
      <c r="B17" s="30">
        <v>1142.6378399999999</v>
      </c>
      <c r="C17" s="30">
        <f t="shared" si="0"/>
        <v>400.8788686719999</v>
      </c>
      <c r="D17" s="75">
        <f t="shared" si="1"/>
        <v>4008788.6867199992</v>
      </c>
      <c r="F17" s="30">
        <f t="shared" si="2"/>
        <v>400.8788686719999</v>
      </c>
      <c r="G17" s="75">
        <f t="shared" si="3"/>
        <v>4008788.6867199992</v>
      </c>
    </row>
    <row r="18" spans="1:7" ht="16" x14ac:dyDescent="0.2">
      <c r="A18" s="45">
        <v>1905</v>
      </c>
      <c r="B18" s="30">
        <v>1414.47208</v>
      </c>
      <c r="C18" s="30">
        <f t="shared" si="0"/>
        <v>607.69035846399993</v>
      </c>
      <c r="D18" s="75">
        <f t="shared" si="1"/>
        <v>6076903.5846399991</v>
      </c>
      <c r="F18" s="30">
        <f t="shared" si="2"/>
        <v>607.69035846399993</v>
      </c>
      <c r="G18" s="75">
        <f t="shared" si="3"/>
        <v>6076903.5846399991</v>
      </c>
    </row>
    <row r="19" spans="1:7" ht="16" x14ac:dyDescent="0.2">
      <c r="A19" s="45">
        <v>1906</v>
      </c>
      <c r="B19" s="30">
        <v>1443.5661600000001</v>
      </c>
      <c r="C19" s="30">
        <f t="shared" si="0"/>
        <v>629.82513452800004</v>
      </c>
      <c r="D19" s="75">
        <f t="shared" si="1"/>
        <v>6298251.34528</v>
      </c>
      <c r="F19" s="30">
        <f t="shared" si="2"/>
        <v>629.82513452800004</v>
      </c>
      <c r="G19" s="75">
        <f t="shared" si="3"/>
        <v>6298251.34528</v>
      </c>
    </row>
    <row r="20" spans="1:7" ht="16" x14ac:dyDescent="0.2">
      <c r="A20" s="45">
        <v>1907</v>
      </c>
      <c r="B20" s="30">
        <v>1678.70712</v>
      </c>
      <c r="C20" s="30">
        <f t="shared" si="0"/>
        <v>808.72037689600006</v>
      </c>
      <c r="D20" s="75">
        <f t="shared" si="1"/>
        <v>8087203.7689600009</v>
      </c>
      <c r="F20" s="30">
        <f t="shared" si="2"/>
        <v>808.72037689600006</v>
      </c>
      <c r="G20" s="75">
        <f t="shared" si="3"/>
        <v>8087203.7689600009</v>
      </c>
    </row>
    <row r="21" spans="1:7" ht="16" x14ac:dyDescent="0.2">
      <c r="A21" s="45">
        <v>1908</v>
      </c>
      <c r="B21" s="30">
        <v>1360.4092000000001</v>
      </c>
      <c r="C21" s="30">
        <f t="shared" si="0"/>
        <v>566.55931936000002</v>
      </c>
      <c r="D21" s="75">
        <f t="shared" si="1"/>
        <v>5665593.1935999999</v>
      </c>
      <c r="F21" s="30">
        <f t="shared" si="2"/>
        <v>566.55931936000002</v>
      </c>
      <c r="G21" s="75">
        <f t="shared" si="3"/>
        <v>5665593.1935999999</v>
      </c>
    </row>
    <row r="22" spans="1:7" ht="16" x14ac:dyDescent="0.2">
      <c r="A22" s="45">
        <v>1909</v>
      </c>
      <c r="B22" s="30">
        <v>1442.69768</v>
      </c>
      <c r="C22" s="30">
        <f t="shared" si="0"/>
        <v>629.16439494399992</v>
      </c>
      <c r="D22" s="75">
        <f t="shared" si="1"/>
        <v>6291643.9494399996</v>
      </c>
      <c r="F22" s="30">
        <f t="shared" si="2"/>
        <v>629.16439494399992</v>
      </c>
      <c r="G22" s="75">
        <f t="shared" si="3"/>
        <v>6291643.9494399996</v>
      </c>
    </row>
    <row r="23" spans="1:7" ht="16" x14ac:dyDescent="0.2">
      <c r="A23" s="45">
        <v>1910</v>
      </c>
      <c r="B23" s="30">
        <v>1313.94552</v>
      </c>
      <c r="C23" s="30">
        <f t="shared" si="0"/>
        <v>531.20975161599995</v>
      </c>
      <c r="D23" s="75">
        <f t="shared" si="1"/>
        <v>5312097.5161599992</v>
      </c>
      <c r="F23" s="30">
        <f t="shared" si="2"/>
        <v>531.20975161599995</v>
      </c>
      <c r="G23" s="75">
        <f t="shared" si="3"/>
        <v>5312097.5161599992</v>
      </c>
    </row>
    <row r="24" spans="1:7" ht="16" x14ac:dyDescent="0.2">
      <c r="A24" s="45">
        <v>1911</v>
      </c>
      <c r="B24" s="30">
        <v>1590.77352</v>
      </c>
      <c r="C24" s="30">
        <f t="shared" si="0"/>
        <v>741.82049401599988</v>
      </c>
      <c r="D24" s="75">
        <f t="shared" si="1"/>
        <v>7418204.9401599988</v>
      </c>
      <c r="F24" s="30">
        <f t="shared" si="2"/>
        <v>741.82049401599988</v>
      </c>
      <c r="G24" s="75">
        <f t="shared" si="3"/>
        <v>7418204.9401599988</v>
      </c>
    </row>
    <row r="25" spans="1:7" ht="16" x14ac:dyDescent="0.2">
      <c r="A25" s="45">
        <v>1912</v>
      </c>
      <c r="B25" s="30">
        <v>1471.57464</v>
      </c>
      <c r="C25" s="30">
        <f t="shared" si="0"/>
        <v>651.133986112</v>
      </c>
      <c r="D25" s="75">
        <f t="shared" si="1"/>
        <v>6511339.8611200005</v>
      </c>
      <c r="F25" s="30">
        <f t="shared" si="2"/>
        <v>651.133986112</v>
      </c>
      <c r="G25" s="75">
        <f t="shared" si="3"/>
        <v>6511339.8611200005</v>
      </c>
    </row>
    <row r="26" spans="1:7" ht="16" x14ac:dyDescent="0.2">
      <c r="A26" s="45">
        <v>1913</v>
      </c>
      <c r="B26" s="30">
        <v>1586.2139999999999</v>
      </c>
      <c r="C26" s="30">
        <f t="shared" si="0"/>
        <v>738.35161119999998</v>
      </c>
      <c r="D26" s="75">
        <f t="shared" si="1"/>
        <v>7383516.1119999997</v>
      </c>
      <c r="F26" s="30">
        <f t="shared" si="2"/>
        <v>738.35161119999998</v>
      </c>
      <c r="G26" s="75">
        <f t="shared" si="3"/>
        <v>7383516.1119999997</v>
      </c>
    </row>
    <row r="27" spans="1:7" ht="16" x14ac:dyDescent="0.2">
      <c r="A27" s="45">
        <v>1914</v>
      </c>
      <c r="B27" s="30">
        <v>1338.26296</v>
      </c>
      <c r="C27" s="30">
        <f t="shared" si="0"/>
        <v>549.71045996800012</v>
      </c>
      <c r="D27" s="75">
        <f t="shared" si="1"/>
        <v>5497104.5996800009</v>
      </c>
      <c r="F27" s="30">
        <f t="shared" si="2"/>
        <v>549.71045996800012</v>
      </c>
      <c r="G27" s="75">
        <f t="shared" si="3"/>
        <v>5497104.5996800009</v>
      </c>
    </row>
    <row r="28" spans="1:7" ht="16" x14ac:dyDescent="0.2">
      <c r="A28" s="45">
        <v>1915</v>
      </c>
      <c r="B28" s="30">
        <v>1390.15464</v>
      </c>
      <c r="C28" s="30">
        <f t="shared" si="0"/>
        <v>589.18965011199998</v>
      </c>
      <c r="D28" s="75">
        <f t="shared" si="1"/>
        <v>5891896.5011200001</v>
      </c>
      <c r="F28" s="30">
        <f t="shared" si="2"/>
        <v>589.18965011199998</v>
      </c>
      <c r="G28" s="75">
        <f t="shared" si="3"/>
        <v>5891896.5011200001</v>
      </c>
    </row>
    <row r="29" spans="1:7" ht="16" x14ac:dyDescent="0.2">
      <c r="A29" s="45">
        <v>1916</v>
      </c>
      <c r="B29" s="30">
        <v>1381.68696</v>
      </c>
      <c r="C29" s="30">
        <f t="shared" si="0"/>
        <v>582.74743916800003</v>
      </c>
      <c r="D29" s="75">
        <f t="shared" si="1"/>
        <v>5827474.3916800003</v>
      </c>
      <c r="F29" s="30">
        <f t="shared" si="2"/>
        <v>582.74743916800003</v>
      </c>
      <c r="G29" s="75">
        <f t="shared" si="3"/>
        <v>5827474.3916800003</v>
      </c>
    </row>
    <row r="30" spans="1:7" ht="16" x14ac:dyDescent="0.2">
      <c r="A30" s="45">
        <v>1917</v>
      </c>
      <c r="B30" s="30">
        <v>1278.1207199999999</v>
      </c>
      <c r="C30" s="30">
        <f t="shared" si="0"/>
        <v>503.95424377599994</v>
      </c>
      <c r="D30" s="75">
        <f t="shared" si="1"/>
        <v>5039542.4377599992</v>
      </c>
      <c r="F30" s="30">
        <f t="shared" si="2"/>
        <v>503.95424377599994</v>
      </c>
      <c r="G30" s="75">
        <f t="shared" si="3"/>
        <v>5039542.4377599992</v>
      </c>
    </row>
    <row r="31" spans="1:7" ht="16" x14ac:dyDescent="0.2">
      <c r="A31" s="45">
        <v>1918</v>
      </c>
      <c r="B31" s="30">
        <v>1383.42392</v>
      </c>
      <c r="C31" s="30">
        <f t="shared" si="0"/>
        <v>584.06891833600002</v>
      </c>
      <c r="D31" s="75">
        <f t="shared" si="1"/>
        <v>5840689.1833600001</v>
      </c>
      <c r="F31" s="30">
        <f t="shared" si="2"/>
        <v>584.06891833600002</v>
      </c>
      <c r="G31" s="75">
        <f t="shared" si="3"/>
        <v>5840689.1833600001</v>
      </c>
    </row>
    <row r="32" spans="1:7" ht="16" x14ac:dyDescent="0.2">
      <c r="A32" s="45">
        <v>1919</v>
      </c>
      <c r="B32" s="30">
        <v>1274.2125599999999</v>
      </c>
      <c r="C32" s="30">
        <f t="shared" si="0"/>
        <v>500.98091564800001</v>
      </c>
      <c r="D32" s="75">
        <f t="shared" si="1"/>
        <v>5009809.1564800004</v>
      </c>
      <c r="F32" s="30">
        <f t="shared" si="2"/>
        <v>500.98091564800001</v>
      </c>
      <c r="G32" s="75">
        <f t="shared" si="3"/>
        <v>5009809.1564800004</v>
      </c>
    </row>
    <row r="33" spans="1:7" ht="16" x14ac:dyDescent="0.2">
      <c r="A33" s="45">
        <v>1920</v>
      </c>
      <c r="B33" s="30">
        <v>1426.4136800000001</v>
      </c>
      <c r="C33" s="30">
        <f t="shared" si="0"/>
        <v>616.7755277440001</v>
      </c>
      <c r="D33" s="75">
        <f t="shared" si="1"/>
        <v>6167755.2774400013</v>
      </c>
      <c r="F33" s="30">
        <f t="shared" si="2"/>
        <v>616.7755277440001</v>
      </c>
      <c r="G33" s="75">
        <f t="shared" si="3"/>
        <v>6167755.2774400013</v>
      </c>
    </row>
    <row r="34" spans="1:7" ht="16" x14ac:dyDescent="0.2">
      <c r="A34" s="45">
        <v>1921</v>
      </c>
      <c r="B34" s="30">
        <v>1408.3927200000001</v>
      </c>
      <c r="C34" s="30">
        <f t="shared" si="0"/>
        <v>603.06518137600006</v>
      </c>
      <c r="D34" s="75">
        <f t="shared" si="1"/>
        <v>6030651.8137600003</v>
      </c>
      <c r="F34" s="30">
        <f t="shared" si="2"/>
        <v>603.06518137600006</v>
      </c>
      <c r="G34" s="75">
        <f t="shared" si="3"/>
        <v>6030651.8137600003</v>
      </c>
    </row>
    <row r="35" spans="1:7" ht="16" x14ac:dyDescent="0.2">
      <c r="A35" s="45">
        <v>1922</v>
      </c>
      <c r="B35" s="30">
        <v>1253.1519199999998</v>
      </c>
      <c r="C35" s="30">
        <f t="shared" si="0"/>
        <v>484.95798073599991</v>
      </c>
      <c r="D35" s="75">
        <f t="shared" si="1"/>
        <v>4849579.807359999</v>
      </c>
      <c r="F35" s="30">
        <f t="shared" si="2"/>
        <v>484.95798073599991</v>
      </c>
      <c r="G35" s="75">
        <f t="shared" si="3"/>
        <v>4849579.807359999</v>
      </c>
    </row>
    <row r="36" spans="1:7" ht="16" x14ac:dyDescent="0.2">
      <c r="A36" s="45">
        <v>1923</v>
      </c>
      <c r="B36" s="30">
        <v>1345.4279200000001</v>
      </c>
      <c r="C36" s="30">
        <f t="shared" si="0"/>
        <v>555.16156153600014</v>
      </c>
      <c r="D36" s="75">
        <f t="shared" si="1"/>
        <v>5551615.6153600011</v>
      </c>
      <c r="F36" s="30">
        <f t="shared" si="2"/>
        <v>555.16156153600014</v>
      </c>
      <c r="G36" s="75">
        <f t="shared" si="3"/>
        <v>5551615.6153600011</v>
      </c>
    </row>
    <row r="37" spans="1:7" ht="16" x14ac:dyDescent="0.2">
      <c r="A37" s="45">
        <v>1924</v>
      </c>
      <c r="B37" s="30">
        <v>1477.43688</v>
      </c>
      <c r="C37" s="30">
        <f t="shared" si="0"/>
        <v>655.59397830400007</v>
      </c>
      <c r="D37" s="75">
        <f t="shared" si="1"/>
        <v>6555939.7830400011</v>
      </c>
      <c r="F37" s="30">
        <f t="shared" si="2"/>
        <v>655.59397830400007</v>
      </c>
      <c r="G37" s="75">
        <f t="shared" si="3"/>
        <v>6555939.7830400011</v>
      </c>
    </row>
    <row r="38" spans="1:7" ht="16" x14ac:dyDescent="0.2">
      <c r="A38" s="45">
        <v>1925</v>
      </c>
      <c r="B38" s="30">
        <v>1351.9415200000001</v>
      </c>
      <c r="C38" s="30">
        <f t="shared" si="0"/>
        <v>560.11710841600006</v>
      </c>
      <c r="D38" s="75">
        <f t="shared" si="1"/>
        <v>5601171.084160001</v>
      </c>
      <c r="F38" s="30">
        <f t="shared" si="2"/>
        <v>560.11710841600006</v>
      </c>
      <c r="G38" s="75">
        <f t="shared" si="3"/>
        <v>5601171.084160001</v>
      </c>
    </row>
    <row r="39" spans="1:7" ht="16" x14ac:dyDescent="0.2">
      <c r="A39" s="45">
        <v>1926</v>
      </c>
      <c r="B39" s="30">
        <v>1629.2037599999999</v>
      </c>
      <c r="C39" s="30">
        <f t="shared" si="0"/>
        <v>771.05822060799983</v>
      </c>
      <c r="D39" s="75">
        <f t="shared" si="1"/>
        <v>7710582.2060799981</v>
      </c>
      <c r="F39" s="30">
        <f t="shared" si="2"/>
        <v>771.05822060799983</v>
      </c>
      <c r="G39" s="75">
        <f t="shared" si="3"/>
        <v>7710582.2060799981</v>
      </c>
    </row>
    <row r="40" spans="1:7" ht="16" x14ac:dyDescent="0.2">
      <c r="A40" s="45">
        <v>1927</v>
      </c>
      <c r="B40" s="30">
        <v>1606.8404</v>
      </c>
      <c r="C40" s="30">
        <f t="shared" si="0"/>
        <v>754.04417632000013</v>
      </c>
      <c r="D40" s="75">
        <f t="shared" si="1"/>
        <v>7540441.7632000018</v>
      </c>
      <c r="F40" s="30">
        <f t="shared" si="2"/>
        <v>754.04417632000013</v>
      </c>
      <c r="G40" s="75">
        <f t="shared" si="3"/>
        <v>7540441.7632000018</v>
      </c>
    </row>
    <row r="41" spans="1:7" ht="16" x14ac:dyDescent="0.2">
      <c r="A41" s="45">
        <v>1928</v>
      </c>
      <c r="B41" s="30">
        <v>1446.82296</v>
      </c>
      <c r="C41" s="30">
        <f t="shared" si="0"/>
        <v>632.302907968</v>
      </c>
      <c r="D41" s="75">
        <f t="shared" si="1"/>
        <v>6323029.0796800004</v>
      </c>
      <c r="F41" s="30">
        <f t="shared" si="2"/>
        <v>632.302907968</v>
      </c>
      <c r="G41" s="75">
        <f t="shared" si="3"/>
        <v>6323029.0796800004</v>
      </c>
    </row>
    <row r="42" spans="1:7" ht="16" x14ac:dyDescent="0.2">
      <c r="A42" s="45">
        <v>1929</v>
      </c>
      <c r="B42" s="30">
        <v>1518.2554399999999</v>
      </c>
      <c r="C42" s="30">
        <f t="shared" si="0"/>
        <v>686.64873875199987</v>
      </c>
      <c r="D42" s="75">
        <f t="shared" si="1"/>
        <v>6866487.3875199985</v>
      </c>
      <c r="F42" s="30">
        <f t="shared" si="2"/>
        <v>686.64873875199987</v>
      </c>
      <c r="G42" s="75">
        <f t="shared" si="3"/>
        <v>6866487.3875199985</v>
      </c>
    </row>
    <row r="43" spans="1:7" ht="16" x14ac:dyDescent="0.2">
      <c r="A43" s="45">
        <v>1930</v>
      </c>
      <c r="B43" s="30">
        <v>962.86248000000001</v>
      </c>
      <c r="C43" s="30">
        <f t="shared" si="0"/>
        <v>264.10577478400006</v>
      </c>
      <c r="D43" s="75">
        <f t="shared" si="1"/>
        <v>2641057.7478400008</v>
      </c>
      <c r="F43" s="30">
        <f t="shared" si="2"/>
        <v>264.10577478400006</v>
      </c>
      <c r="G43" s="75">
        <f t="shared" si="3"/>
        <v>2641057.7478400008</v>
      </c>
    </row>
    <row r="44" spans="1:7" ht="16" x14ac:dyDescent="0.2">
      <c r="A44" s="45">
        <v>1931</v>
      </c>
      <c r="B44" s="30">
        <v>1334.7890400000001</v>
      </c>
      <c r="C44" s="30">
        <f t="shared" si="0"/>
        <v>547.06750163200013</v>
      </c>
      <c r="D44" s="75">
        <f t="shared" si="1"/>
        <v>5470675.0163200013</v>
      </c>
      <c r="F44" s="30">
        <f t="shared" si="2"/>
        <v>547.06750163200013</v>
      </c>
      <c r="G44" s="75">
        <f t="shared" si="3"/>
        <v>5470675.0163200013</v>
      </c>
    </row>
    <row r="45" spans="1:7" ht="16" x14ac:dyDescent="0.2">
      <c r="A45" s="45">
        <v>1932</v>
      </c>
      <c r="B45" s="30">
        <v>1359.97496</v>
      </c>
      <c r="C45" s="30">
        <f t="shared" si="0"/>
        <v>566.22894956799996</v>
      </c>
      <c r="D45" s="75">
        <f t="shared" si="1"/>
        <v>5662289.4956799997</v>
      </c>
      <c r="F45" s="30">
        <f t="shared" si="2"/>
        <v>566.22894956799996</v>
      </c>
      <c r="G45" s="75">
        <f t="shared" si="3"/>
        <v>5662289.4956799997</v>
      </c>
    </row>
    <row r="46" spans="1:7" ht="16" x14ac:dyDescent="0.2">
      <c r="A46" s="45">
        <v>1933</v>
      </c>
      <c r="B46" s="30">
        <v>1514.78152</v>
      </c>
      <c r="C46" s="30">
        <f t="shared" si="0"/>
        <v>684.00578041600011</v>
      </c>
      <c r="D46" s="75">
        <f t="shared" si="1"/>
        <v>6840057.8041600008</v>
      </c>
      <c r="F46" s="30">
        <f t="shared" si="2"/>
        <v>684.00578041600011</v>
      </c>
      <c r="G46" s="75">
        <f t="shared" si="3"/>
        <v>6840057.8041600008</v>
      </c>
    </row>
    <row r="47" spans="1:7" ht="16" x14ac:dyDescent="0.2">
      <c r="A47" s="45">
        <v>1934</v>
      </c>
      <c r="B47" s="30">
        <v>1253.5861599999998</v>
      </c>
      <c r="C47" s="30">
        <f t="shared" si="0"/>
        <v>485.28835052799997</v>
      </c>
      <c r="D47" s="75">
        <f t="shared" si="1"/>
        <v>4852883.5052799992</v>
      </c>
      <c r="F47" s="30">
        <f t="shared" si="2"/>
        <v>485.28835052799997</v>
      </c>
      <c r="G47" s="75">
        <f t="shared" si="3"/>
        <v>4852883.5052799992</v>
      </c>
    </row>
    <row r="48" spans="1:7" ht="16" x14ac:dyDescent="0.2">
      <c r="A48" s="45">
        <v>1935</v>
      </c>
      <c r="B48" s="30">
        <v>1582.52296</v>
      </c>
      <c r="C48" s="30">
        <f t="shared" si="0"/>
        <v>735.54346796799996</v>
      </c>
      <c r="D48" s="75">
        <f t="shared" si="1"/>
        <v>7355434.6796799991</v>
      </c>
      <c r="F48" s="30">
        <f t="shared" si="2"/>
        <v>735.54346796799996</v>
      </c>
      <c r="G48" s="75">
        <f t="shared" si="3"/>
        <v>7355434.6796799991</v>
      </c>
    </row>
    <row r="49" spans="1:7" ht="16" x14ac:dyDescent="0.2">
      <c r="A49" s="45">
        <v>1936</v>
      </c>
      <c r="B49" s="30">
        <v>1421.4199199999998</v>
      </c>
      <c r="C49" s="30">
        <f t="shared" si="0"/>
        <v>612.97627513599991</v>
      </c>
      <c r="D49" s="75">
        <f t="shared" si="1"/>
        <v>6129762.7513599992</v>
      </c>
      <c r="F49" s="30">
        <f t="shared" si="2"/>
        <v>612.97627513599991</v>
      </c>
      <c r="G49" s="75">
        <f t="shared" si="3"/>
        <v>6129762.7513599992</v>
      </c>
    </row>
    <row r="50" spans="1:7" ht="16" x14ac:dyDescent="0.2">
      <c r="A50" s="45">
        <v>1937</v>
      </c>
      <c r="B50" s="30">
        <v>1552.5604000000001</v>
      </c>
      <c r="C50" s="30">
        <f t="shared" si="0"/>
        <v>712.74795231999997</v>
      </c>
      <c r="D50" s="75">
        <f t="shared" si="1"/>
        <v>7127479.5231999997</v>
      </c>
      <c r="F50" s="30">
        <f t="shared" si="2"/>
        <v>712.74795231999997</v>
      </c>
      <c r="G50" s="75">
        <f t="shared" si="3"/>
        <v>7127479.5231999997</v>
      </c>
    </row>
    <row r="51" spans="1:7" ht="16" x14ac:dyDescent="0.2">
      <c r="A51" s="45">
        <v>1938</v>
      </c>
      <c r="B51" s="30">
        <v>1298.53</v>
      </c>
      <c r="C51" s="30">
        <f t="shared" si="0"/>
        <v>519.48162400000001</v>
      </c>
      <c r="D51" s="75">
        <f t="shared" si="1"/>
        <v>5194816.24</v>
      </c>
      <c r="F51" s="30">
        <f t="shared" si="2"/>
        <v>519.48162400000001</v>
      </c>
      <c r="G51" s="75">
        <f t="shared" si="3"/>
        <v>5194816.24</v>
      </c>
    </row>
    <row r="52" spans="1:7" ht="16" x14ac:dyDescent="0.2">
      <c r="A52" s="45">
        <v>1939</v>
      </c>
      <c r="B52" s="30">
        <v>1398.83944</v>
      </c>
      <c r="C52" s="30">
        <f t="shared" si="0"/>
        <v>595.79704595199996</v>
      </c>
      <c r="D52" s="75">
        <f t="shared" si="1"/>
        <v>5957970.45952</v>
      </c>
      <c r="F52" s="30">
        <f t="shared" si="2"/>
        <v>595.79704595199996</v>
      </c>
      <c r="G52" s="75">
        <f t="shared" si="3"/>
        <v>5957970.45952</v>
      </c>
    </row>
    <row r="53" spans="1:7" ht="16" x14ac:dyDescent="0.2">
      <c r="A53" s="45">
        <v>1940</v>
      </c>
      <c r="B53" s="30">
        <v>1418.1631199999999</v>
      </c>
      <c r="C53" s="30">
        <f t="shared" si="0"/>
        <v>610.49850169599995</v>
      </c>
      <c r="D53" s="75">
        <f t="shared" si="1"/>
        <v>6104985.0169599997</v>
      </c>
      <c r="F53" s="30">
        <f t="shared" si="2"/>
        <v>610.49850169599995</v>
      </c>
      <c r="G53" s="75">
        <f t="shared" si="3"/>
        <v>6104985.0169599997</v>
      </c>
    </row>
    <row r="54" spans="1:7" ht="16" x14ac:dyDescent="0.2">
      <c r="A54" s="45">
        <v>1941</v>
      </c>
      <c r="B54" s="30">
        <v>1231.2228</v>
      </c>
      <c r="C54" s="30">
        <f t="shared" si="0"/>
        <v>468.27430624000004</v>
      </c>
      <c r="D54" s="75">
        <f t="shared" si="1"/>
        <v>4682743.0624000002</v>
      </c>
      <c r="F54" s="30">
        <f t="shared" si="2"/>
        <v>468.27430624000004</v>
      </c>
      <c r="G54" s="75">
        <f t="shared" si="3"/>
        <v>4682743.0624000002</v>
      </c>
    </row>
    <row r="55" spans="1:7" ht="16" x14ac:dyDescent="0.2">
      <c r="A55" s="45">
        <v>1942</v>
      </c>
      <c r="B55" s="30">
        <v>1547.34952</v>
      </c>
      <c r="C55" s="30">
        <f t="shared" si="0"/>
        <v>708.78351481599998</v>
      </c>
      <c r="D55" s="75">
        <f t="shared" si="1"/>
        <v>7087835.1481599994</v>
      </c>
      <c r="F55" s="30">
        <f t="shared" si="2"/>
        <v>708.78351481599998</v>
      </c>
      <c r="G55" s="75">
        <f t="shared" si="3"/>
        <v>7087835.1481599994</v>
      </c>
    </row>
    <row r="56" spans="1:7" ht="16" x14ac:dyDescent="0.2">
      <c r="A56" s="45">
        <v>1943</v>
      </c>
      <c r="B56" s="30">
        <v>1298.31288</v>
      </c>
      <c r="C56" s="30">
        <f t="shared" si="0"/>
        <v>519.31643910399998</v>
      </c>
      <c r="D56" s="75">
        <f t="shared" si="1"/>
        <v>5193164.3910400001</v>
      </c>
      <c r="F56" s="30">
        <f t="shared" si="2"/>
        <v>519.31643910399998</v>
      </c>
      <c r="G56" s="75">
        <f t="shared" si="3"/>
        <v>5193164.3910400001</v>
      </c>
    </row>
    <row r="57" spans="1:7" ht="16" x14ac:dyDescent="0.2">
      <c r="A57" s="45">
        <v>1944</v>
      </c>
      <c r="B57" s="30">
        <v>1509.3535200000001</v>
      </c>
      <c r="C57" s="30">
        <f t="shared" si="0"/>
        <v>679.87615801600009</v>
      </c>
      <c r="D57" s="75">
        <f t="shared" si="1"/>
        <v>6798761.5801600013</v>
      </c>
      <c r="F57" s="30">
        <f t="shared" si="2"/>
        <v>679.87615801600009</v>
      </c>
      <c r="G57" s="75">
        <f t="shared" si="3"/>
        <v>6798761.5801600013</v>
      </c>
    </row>
    <row r="58" spans="1:7" ht="16" x14ac:dyDescent="0.2">
      <c r="A58" s="45">
        <v>1945</v>
      </c>
      <c r="B58" s="30">
        <v>1519.12392</v>
      </c>
      <c r="C58" s="30">
        <f t="shared" si="0"/>
        <v>687.30947833599998</v>
      </c>
      <c r="D58" s="75">
        <f t="shared" si="1"/>
        <v>6873094.7833599998</v>
      </c>
      <c r="F58" s="30">
        <f t="shared" si="2"/>
        <v>687.30947833599998</v>
      </c>
      <c r="G58" s="75">
        <f t="shared" si="3"/>
        <v>6873094.7833599998</v>
      </c>
    </row>
    <row r="59" spans="1:7" ht="16" x14ac:dyDescent="0.2">
      <c r="A59" s="45">
        <v>1946</v>
      </c>
      <c r="B59" s="30">
        <v>1215.1559199999999</v>
      </c>
      <c r="C59" s="30">
        <f t="shared" si="0"/>
        <v>456.05062393600002</v>
      </c>
      <c r="D59" s="75">
        <f t="shared" si="1"/>
        <v>4560506.23936</v>
      </c>
      <c r="F59" s="30">
        <f t="shared" si="2"/>
        <v>456.05062393600002</v>
      </c>
      <c r="G59" s="75">
        <f t="shared" si="3"/>
        <v>4560506.23936</v>
      </c>
    </row>
    <row r="60" spans="1:7" ht="16" x14ac:dyDescent="0.2">
      <c r="A60" s="45">
        <v>1947</v>
      </c>
      <c r="B60" s="30">
        <v>1255.7573600000001</v>
      </c>
      <c r="C60" s="30">
        <f t="shared" si="0"/>
        <v>486.94019948800013</v>
      </c>
      <c r="D60" s="75">
        <f t="shared" si="1"/>
        <v>4869401.9948800011</v>
      </c>
      <c r="F60" s="30">
        <f t="shared" si="2"/>
        <v>486.94019948800013</v>
      </c>
      <c r="G60" s="75">
        <f t="shared" si="3"/>
        <v>4869401.9948800011</v>
      </c>
    </row>
    <row r="61" spans="1:7" ht="16" x14ac:dyDescent="0.2">
      <c r="A61" s="45">
        <v>1948</v>
      </c>
      <c r="B61" s="30">
        <v>1627.6839199999999</v>
      </c>
      <c r="C61" s="30">
        <f t="shared" si="0"/>
        <v>769.90192633599986</v>
      </c>
      <c r="D61" s="75">
        <f t="shared" si="1"/>
        <v>7699019.2633599984</v>
      </c>
      <c r="F61" s="30">
        <f t="shared" si="2"/>
        <v>769.90192633599986</v>
      </c>
      <c r="G61" s="75">
        <f t="shared" si="3"/>
        <v>7699019.2633599984</v>
      </c>
    </row>
    <row r="62" spans="1:7" ht="16" x14ac:dyDescent="0.2">
      <c r="A62" s="45">
        <v>1949</v>
      </c>
      <c r="B62" s="30">
        <v>1477.654</v>
      </c>
      <c r="C62" s="30">
        <f t="shared" si="0"/>
        <v>655.7591632000001</v>
      </c>
      <c r="D62" s="75">
        <f t="shared" si="1"/>
        <v>6557591.6320000011</v>
      </c>
      <c r="F62" s="30">
        <f t="shared" si="2"/>
        <v>655.7591632000001</v>
      </c>
      <c r="G62" s="75">
        <f t="shared" si="3"/>
        <v>6557591.6320000011</v>
      </c>
    </row>
    <row r="63" spans="1:7" ht="16" x14ac:dyDescent="0.2">
      <c r="A63" s="45">
        <v>1950</v>
      </c>
      <c r="B63" s="30">
        <v>1557.7712799999999</v>
      </c>
      <c r="C63" s="30">
        <f t="shared" si="0"/>
        <v>716.71238982399996</v>
      </c>
      <c r="D63" s="75">
        <f t="shared" si="1"/>
        <v>7167123.89824</v>
      </c>
      <c r="F63" s="30">
        <f t="shared" si="2"/>
        <v>716.71238982399996</v>
      </c>
      <c r="G63" s="75">
        <f t="shared" si="3"/>
        <v>7167123.89824</v>
      </c>
    </row>
    <row r="64" spans="1:7" ht="16" x14ac:dyDescent="0.2">
      <c r="A64" s="45">
        <v>1951</v>
      </c>
      <c r="B64" s="30">
        <v>1458.1132</v>
      </c>
      <c r="C64" s="30">
        <f t="shared" si="0"/>
        <v>640.89252256000009</v>
      </c>
      <c r="D64" s="75">
        <f t="shared" si="1"/>
        <v>6408925.2256000005</v>
      </c>
      <c r="F64" s="30">
        <f t="shared" si="2"/>
        <v>640.89252256000009</v>
      </c>
      <c r="G64" s="75">
        <f t="shared" si="3"/>
        <v>6408925.2256000005</v>
      </c>
    </row>
    <row r="65" spans="1:7" ht="16" x14ac:dyDescent="0.2">
      <c r="A65" s="4">
        <v>1952</v>
      </c>
      <c r="B65" s="21">
        <v>1218.4300000000005</v>
      </c>
      <c r="C65" s="5">
        <v>453.964</v>
      </c>
      <c r="D65" s="25">
        <f t="shared" si="1"/>
        <v>4539640</v>
      </c>
      <c r="F65" s="30">
        <f t="shared" si="2"/>
        <v>458.54154400000044</v>
      </c>
      <c r="G65" s="75">
        <f t="shared" si="3"/>
        <v>4585415.4400000041</v>
      </c>
    </row>
    <row r="66" spans="1:7" ht="16" x14ac:dyDescent="0.2">
      <c r="A66" s="4">
        <v>1953</v>
      </c>
      <c r="B66" s="21">
        <v>1424.1800000000003</v>
      </c>
      <c r="C66" s="5">
        <v>537.75699999999995</v>
      </c>
      <c r="D66" s="25">
        <f t="shared" si="1"/>
        <v>5377569.9999999991</v>
      </c>
      <c r="F66" s="30">
        <f t="shared" si="2"/>
        <v>615.07614400000011</v>
      </c>
      <c r="G66" s="75">
        <f t="shared" si="3"/>
        <v>6150761.4400000013</v>
      </c>
    </row>
    <row r="67" spans="1:7" ht="16" x14ac:dyDescent="0.2">
      <c r="A67" s="4">
        <v>1954</v>
      </c>
      <c r="B67" s="21">
        <v>1614.1699999999998</v>
      </c>
      <c r="C67" s="5">
        <v>647.20299999999997</v>
      </c>
      <c r="D67" s="25">
        <f t="shared" si="1"/>
        <v>6472030</v>
      </c>
      <c r="F67" s="30">
        <f t="shared" si="2"/>
        <v>759.6205359999999</v>
      </c>
      <c r="G67" s="75">
        <f t="shared" si="3"/>
        <v>7596205.3599999994</v>
      </c>
    </row>
    <row r="68" spans="1:7" ht="16" x14ac:dyDescent="0.2">
      <c r="A68" s="4">
        <v>1955</v>
      </c>
      <c r="B68" s="21">
        <v>1373.8600000000008</v>
      </c>
      <c r="C68" s="5">
        <v>513.27499999999998</v>
      </c>
      <c r="D68" s="25">
        <f t="shared" si="1"/>
        <v>5132750</v>
      </c>
      <c r="F68" s="30">
        <f t="shared" si="2"/>
        <v>576.79268800000068</v>
      </c>
      <c r="G68" s="75">
        <f t="shared" si="3"/>
        <v>5767926.8800000064</v>
      </c>
    </row>
    <row r="69" spans="1:7" ht="16" x14ac:dyDescent="0.2">
      <c r="A69" s="4">
        <v>1956</v>
      </c>
      <c r="B69" s="21">
        <v>1777.4700000000014</v>
      </c>
      <c r="C69" s="5">
        <v>879.06400000000099</v>
      </c>
      <c r="D69" s="25">
        <f t="shared" si="1"/>
        <v>8790640.0000000093</v>
      </c>
      <c r="F69" s="30">
        <f t="shared" si="2"/>
        <v>883.85917600000107</v>
      </c>
      <c r="G69" s="75">
        <f t="shared" si="3"/>
        <v>8838591.760000011</v>
      </c>
    </row>
    <row r="70" spans="1:7" ht="16" x14ac:dyDescent="0.2">
      <c r="A70" s="4">
        <v>1957</v>
      </c>
      <c r="B70" s="21">
        <v>1421.9199999999994</v>
      </c>
      <c r="C70" s="5">
        <v>579.49599999999998</v>
      </c>
      <c r="D70" s="25">
        <f t="shared" si="1"/>
        <v>5794960</v>
      </c>
      <c r="F70" s="30">
        <f t="shared" si="2"/>
        <v>613.3567359999995</v>
      </c>
      <c r="G70" s="75">
        <f t="shared" si="3"/>
        <v>6133567.3599999947</v>
      </c>
    </row>
    <row r="71" spans="1:7" ht="16" x14ac:dyDescent="0.2">
      <c r="A71" s="4">
        <v>1958</v>
      </c>
      <c r="B71" s="21">
        <v>1601.6600000000008</v>
      </c>
      <c r="C71" s="5">
        <v>769.86500000000103</v>
      </c>
      <c r="D71" s="25">
        <f t="shared" si="1"/>
        <v>7698650.0000000102</v>
      </c>
      <c r="F71" s="30">
        <f t="shared" si="2"/>
        <v>750.10292800000047</v>
      </c>
      <c r="G71" s="75">
        <f t="shared" si="3"/>
        <v>7501029.2800000049</v>
      </c>
    </row>
    <row r="72" spans="1:7" ht="16" x14ac:dyDescent="0.2">
      <c r="A72" s="4">
        <v>1959</v>
      </c>
      <c r="B72" s="21">
        <v>1478.2900000000006</v>
      </c>
      <c r="C72" s="5">
        <v>552.89300000000003</v>
      </c>
      <c r="D72" s="25">
        <f t="shared" si="1"/>
        <v>5528930</v>
      </c>
      <c r="F72" s="30">
        <f t="shared" si="2"/>
        <v>656.24303200000054</v>
      </c>
      <c r="G72" s="75">
        <f t="shared" si="3"/>
        <v>6562430.320000005</v>
      </c>
    </row>
    <row r="73" spans="1:7" ht="16" x14ac:dyDescent="0.2">
      <c r="A73" s="4">
        <v>1960</v>
      </c>
      <c r="B73" s="21">
        <v>1422.17</v>
      </c>
      <c r="C73" s="5">
        <v>558.15499999999997</v>
      </c>
      <c r="D73" s="25">
        <f t="shared" si="1"/>
        <v>5581550</v>
      </c>
      <c r="F73" s="30">
        <f t="shared" si="2"/>
        <v>613.54693599999996</v>
      </c>
      <c r="G73" s="75">
        <f t="shared" si="3"/>
        <v>6135469.3599999994</v>
      </c>
    </row>
    <row r="74" spans="1:7" ht="16" x14ac:dyDescent="0.2">
      <c r="A74" s="4">
        <v>1961</v>
      </c>
      <c r="B74" s="21">
        <v>1492.7100000000005</v>
      </c>
      <c r="C74" s="5">
        <v>674.36700000000098</v>
      </c>
      <c r="D74" s="25">
        <f t="shared" si="1"/>
        <v>6743670.0000000102</v>
      </c>
      <c r="F74" s="30">
        <f t="shared" si="2"/>
        <v>667.2137680000003</v>
      </c>
      <c r="G74" s="75">
        <f t="shared" si="3"/>
        <v>6672137.6800000034</v>
      </c>
    </row>
    <row r="75" spans="1:7" ht="16" x14ac:dyDescent="0.2">
      <c r="A75" s="4">
        <v>1962</v>
      </c>
      <c r="B75" s="21">
        <v>1538.6899999999998</v>
      </c>
      <c r="C75" s="5">
        <v>665.423</v>
      </c>
      <c r="D75" s="25">
        <f t="shared" si="1"/>
        <v>6654230</v>
      </c>
      <c r="F75" s="30">
        <f t="shared" si="2"/>
        <v>702.19535199999996</v>
      </c>
      <c r="G75" s="75">
        <f t="shared" si="3"/>
        <v>7021953.5199999996</v>
      </c>
    </row>
    <row r="76" spans="1:7" ht="16" x14ac:dyDescent="0.2">
      <c r="A76" s="4">
        <v>1963</v>
      </c>
      <c r="B76" s="21">
        <v>1476.7700000000011</v>
      </c>
      <c r="C76" s="5">
        <v>692.82100000000003</v>
      </c>
      <c r="D76" s="25">
        <f t="shared" si="1"/>
        <v>6928210</v>
      </c>
      <c r="F76" s="30">
        <f t="shared" si="2"/>
        <v>655.08661600000073</v>
      </c>
      <c r="G76" s="75">
        <f t="shared" si="3"/>
        <v>6550866.1600000076</v>
      </c>
    </row>
    <row r="77" spans="1:7" ht="16" x14ac:dyDescent="0.2">
      <c r="A77" s="4">
        <v>1964</v>
      </c>
      <c r="B77" s="21">
        <v>1330.4099999999992</v>
      </c>
      <c r="C77" s="5">
        <v>552.87099999999998</v>
      </c>
      <c r="D77" s="25">
        <f t="shared" si="1"/>
        <v>5528710</v>
      </c>
      <c r="F77" s="30">
        <f t="shared" si="2"/>
        <v>543.73592799999938</v>
      </c>
      <c r="G77" s="75">
        <f t="shared" si="3"/>
        <v>5437359.2799999937</v>
      </c>
    </row>
    <row r="78" spans="1:7" ht="16" x14ac:dyDescent="0.2">
      <c r="A78" s="4">
        <v>1965</v>
      </c>
      <c r="B78" s="21">
        <v>1177.8200000000006</v>
      </c>
      <c r="C78" s="5">
        <v>448.70400000000001</v>
      </c>
      <c r="D78" s="25">
        <f t="shared" ref="D78:D137" si="4">(C78*10^4)</f>
        <v>4487040</v>
      </c>
      <c r="F78" s="30">
        <f t="shared" ref="F78:F137" si="5">(0.7608*B78)-468.44</f>
        <v>427.64545600000048</v>
      </c>
      <c r="G78" s="75">
        <f t="shared" ref="G78:G137" si="6">(F78*10^4)</f>
        <v>4276454.5600000052</v>
      </c>
    </row>
    <row r="79" spans="1:7" ht="16" x14ac:dyDescent="0.2">
      <c r="A79" s="4">
        <v>1966</v>
      </c>
      <c r="B79" s="21">
        <v>1285.4499999999991</v>
      </c>
      <c r="C79" s="5">
        <v>450.56900000000002</v>
      </c>
      <c r="D79" s="25">
        <f t="shared" si="4"/>
        <v>4505690</v>
      </c>
      <c r="F79" s="30">
        <f t="shared" si="5"/>
        <v>509.53035999999935</v>
      </c>
      <c r="G79" s="75">
        <f t="shared" si="6"/>
        <v>5095303.5999999931</v>
      </c>
    </row>
    <row r="80" spans="1:7" ht="16" x14ac:dyDescent="0.2">
      <c r="A80" s="4">
        <v>1967</v>
      </c>
      <c r="B80" s="21">
        <v>1475.7100000000003</v>
      </c>
      <c r="C80" s="5">
        <v>649.13699999999994</v>
      </c>
      <c r="D80" s="25">
        <f t="shared" si="4"/>
        <v>6491369.9999999991</v>
      </c>
      <c r="F80" s="30">
        <f t="shared" si="5"/>
        <v>654.28016800000023</v>
      </c>
      <c r="G80" s="75">
        <f t="shared" si="6"/>
        <v>6542801.6800000025</v>
      </c>
    </row>
    <row r="81" spans="1:7" ht="16" x14ac:dyDescent="0.2">
      <c r="A81" s="4">
        <v>1968</v>
      </c>
      <c r="B81" s="21">
        <v>1252.7400000000011</v>
      </c>
      <c r="C81" s="5">
        <v>518.45399999999995</v>
      </c>
      <c r="D81" s="25">
        <f t="shared" si="4"/>
        <v>5184539.9999999991</v>
      </c>
      <c r="F81" s="30">
        <f t="shared" si="5"/>
        <v>484.64459200000096</v>
      </c>
      <c r="G81" s="75">
        <f t="shared" si="6"/>
        <v>4846445.9200000092</v>
      </c>
    </row>
    <row r="82" spans="1:7" ht="16" x14ac:dyDescent="0.2">
      <c r="A82" s="4">
        <v>1969</v>
      </c>
      <c r="B82" s="21">
        <v>1324.3400000000008</v>
      </c>
      <c r="C82" s="5">
        <v>503.98399999999998</v>
      </c>
      <c r="D82" s="25">
        <f t="shared" si="4"/>
        <v>5039840</v>
      </c>
      <c r="F82" s="30">
        <f t="shared" si="5"/>
        <v>539.11787200000072</v>
      </c>
      <c r="G82" s="75">
        <f t="shared" si="6"/>
        <v>5391178.7200000072</v>
      </c>
    </row>
    <row r="83" spans="1:7" ht="16" x14ac:dyDescent="0.2">
      <c r="A83" s="4">
        <v>1970</v>
      </c>
      <c r="B83" s="21">
        <v>1373.3700000000006</v>
      </c>
      <c r="C83" s="5">
        <v>569.94000000000005</v>
      </c>
      <c r="D83" s="25">
        <f t="shared" si="4"/>
        <v>5699400.0000000009</v>
      </c>
      <c r="F83" s="30">
        <f t="shared" si="5"/>
        <v>576.41989600000034</v>
      </c>
      <c r="G83" s="75">
        <f t="shared" si="6"/>
        <v>5764198.9600000037</v>
      </c>
    </row>
    <row r="84" spans="1:7" ht="16" x14ac:dyDescent="0.2">
      <c r="A84" s="4">
        <v>1971</v>
      </c>
      <c r="B84" s="21">
        <v>1302.2799999999997</v>
      </c>
      <c r="C84" s="5">
        <v>585.31900000000098</v>
      </c>
      <c r="D84" s="25">
        <f t="shared" si="4"/>
        <v>5853190.0000000102</v>
      </c>
      <c r="F84" s="30">
        <f t="shared" si="5"/>
        <v>522.33462399999985</v>
      </c>
      <c r="G84" s="75">
        <f t="shared" si="6"/>
        <v>5223346.2399999984</v>
      </c>
    </row>
    <row r="85" spans="1:7" ht="16" x14ac:dyDescent="0.2">
      <c r="A85" s="4">
        <v>1972</v>
      </c>
      <c r="B85" s="21">
        <v>1869.630000000001</v>
      </c>
      <c r="C85" s="5">
        <v>1018.33</v>
      </c>
      <c r="D85" s="25">
        <f t="shared" si="4"/>
        <v>10183300</v>
      </c>
      <c r="F85" s="30">
        <f t="shared" si="5"/>
        <v>953.97450400000071</v>
      </c>
      <c r="G85" s="75">
        <f t="shared" si="6"/>
        <v>9539745.0400000066</v>
      </c>
    </row>
    <row r="86" spans="1:7" ht="16" x14ac:dyDescent="0.2">
      <c r="A86" s="4">
        <v>1973</v>
      </c>
      <c r="B86" s="21">
        <v>1569.2400000000007</v>
      </c>
      <c r="C86" s="5">
        <v>701.84400000000005</v>
      </c>
      <c r="D86" s="25">
        <f t="shared" si="4"/>
        <v>7018440.0000000009</v>
      </c>
      <c r="F86" s="30">
        <f t="shared" si="5"/>
        <v>725.43779200000063</v>
      </c>
      <c r="G86" s="75">
        <f t="shared" si="6"/>
        <v>7254377.9200000064</v>
      </c>
    </row>
    <row r="87" spans="1:7" ht="16" x14ac:dyDescent="0.2">
      <c r="A87" s="4">
        <v>1974</v>
      </c>
      <c r="B87" s="21">
        <v>1554.4499999999991</v>
      </c>
      <c r="C87" s="5">
        <v>713.62200000000098</v>
      </c>
      <c r="D87" s="25">
        <f t="shared" si="4"/>
        <v>7136220.0000000102</v>
      </c>
      <c r="F87" s="30">
        <f t="shared" si="5"/>
        <v>714.18555999999944</v>
      </c>
      <c r="G87" s="75">
        <f t="shared" si="6"/>
        <v>7141855.599999994</v>
      </c>
    </row>
    <row r="88" spans="1:7" ht="16" x14ac:dyDescent="0.2">
      <c r="A88" s="4">
        <v>1975</v>
      </c>
      <c r="B88" s="21">
        <v>1493.7899999999997</v>
      </c>
      <c r="C88" s="5">
        <v>648.02700000000095</v>
      </c>
      <c r="D88" s="25">
        <f t="shared" si="4"/>
        <v>6480270.0000000093</v>
      </c>
      <c r="F88" s="30">
        <f t="shared" si="5"/>
        <v>668.0354319999999</v>
      </c>
      <c r="G88" s="75">
        <f t="shared" si="6"/>
        <v>6680354.3199999994</v>
      </c>
    </row>
    <row r="89" spans="1:7" ht="16" x14ac:dyDescent="0.2">
      <c r="A89" s="4">
        <v>1976</v>
      </c>
      <c r="B89" s="21">
        <v>1284.2300000000005</v>
      </c>
      <c r="C89" s="5">
        <v>511.21600000000097</v>
      </c>
      <c r="D89" s="25">
        <f t="shared" si="4"/>
        <v>5112160.0000000093</v>
      </c>
      <c r="F89" s="30">
        <f t="shared" si="5"/>
        <v>508.60218400000036</v>
      </c>
      <c r="G89" s="75">
        <f t="shared" si="6"/>
        <v>5086021.8400000036</v>
      </c>
    </row>
    <row r="90" spans="1:7" ht="16" x14ac:dyDescent="0.2">
      <c r="A90" s="4">
        <v>1977</v>
      </c>
      <c r="B90" s="21">
        <v>1351.5600000000002</v>
      </c>
      <c r="C90" s="5">
        <v>573.81899999999905</v>
      </c>
      <c r="D90" s="25">
        <f t="shared" si="4"/>
        <v>5738189.9999999907</v>
      </c>
      <c r="F90" s="30">
        <f t="shared" si="5"/>
        <v>559.82684800000015</v>
      </c>
      <c r="G90" s="75">
        <f t="shared" si="6"/>
        <v>5598268.4800000014</v>
      </c>
    </row>
    <row r="91" spans="1:7" ht="16" x14ac:dyDescent="0.2">
      <c r="A91" s="4">
        <v>1978</v>
      </c>
      <c r="B91" s="21">
        <v>1439.6599999999994</v>
      </c>
      <c r="C91" s="5">
        <v>686.76500000000101</v>
      </c>
      <c r="D91" s="25">
        <f t="shared" si="4"/>
        <v>6867650.0000000102</v>
      </c>
      <c r="F91" s="30">
        <f t="shared" si="5"/>
        <v>626.85332799999946</v>
      </c>
      <c r="G91" s="75">
        <f t="shared" si="6"/>
        <v>6268533.2799999947</v>
      </c>
    </row>
    <row r="92" spans="1:7" ht="16" x14ac:dyDescent="0.2">
      <c r="A92" s="4">
        <v>1979</v>
      </c>
      <c r="B92" s="21">
        <v>1536.1500000000005</v>
      </c>
      <c r="C92" s="5">
        <v>777.84799999999905</v>
      </c>
      <c r="D92" s="25">
        <f t="shared" si="4"/>
        <v>7778479.9999999907</v>
      </c>
      <c r="F92" s="30">
        <f t="shared" si="5"/>
        <v>700.26292000000035</v>
      </c>
      <c r="G92" s="75">
        <f t="shared" si="6"/>
        <v>7002629.2000000039</v>
      </c>
    </row>
    <row r="93" spans="1:7" ht="16" x14ac:dyDescent="0.2">
      <c r="A93" s="4">
        <v>1980</v>
      </c>
      <c r="B93" s="21">
        <v>1444.4199999999996</v>
      </c>
      <c r="C93" s="5">
        <v>660.55700000000104</v>
      </c>
      <c r="D93" s="25">
        <f t="shared" si="4"/>
        <v>6605570.0000000102</v>
      </c>
      <c r="F93" s="30">
        <f t="shared" si="5"/>
        <v>630.47473599999967</v>
      </c>
      <c r="G93" s="75">
        <f t="shared" si="6"/>
        <v>6304747.3599999966</v>
      </c>
    </row>
    <row r="94" spans="1:7" ht="16" x14ac:dyDescent="0.2">
      <c r="A94" s="4">
        <v>1981</v>
      </c>
      <c r="B94" s="21">
        <v>1535.9600000000014</v>
      </c>
      <c r="C94" s="5">
        <v>722.21200000000101</v>
      </c>
      <c r="D94" s="25">
        <f t="shared" si="4"/>
        <v>7222120.0000000102</v>
      </c>
      <c r="F94" s="30">
        <f t="shared" si="5"/>
        <v>700.11836800000106</v>
      </c>
      <c r="G94" s="75">
        <f t="shared" si="6"/>
        <v>7001183.6800000109</v>
      </c>
    </row>
    <row r="95" spans="1:7" ht="16" x14ac:dyDescent="0.2">
      <c r="A95" s="4">
        <v>1982</v>
      </c>
      <c r="B95" s="21">
        <v>1542.7800000000002</v>
      </c>
      <c r="C95" s="5">
        <v>733.21400000000006</v>
      </c>
      <c r="D95" s="25">
        <f t="shared" si="4"/>
        <v>7332140.0000000009</v>
      </c>
      <c r="F95" s="30">
        <f t="shared" si="5"/>
        <v>705.30702400000018</v>
      </c>
      <c r="G95" s="75">
        <f t="shared" si="6"/>
        <v>7053070.2400000021</v>
      </c>
    </row>
    <row r="96" spans="1:7" ht="16" x14ac:dyDescent="0.2">
      <c r="A96" s="4">
        <v>1983</v>
      </c>
      <c r="B96" s="21">
        <v>1432.6200000000006</v>
      </c>
      <c r="C96" s="5">
        <v>602.91300000000103</v>
      </c>
      <c r="D96" s="25">
        <f t="shared" si="4"/>
        <v>6029130.0000000102</v>
      </c>
      <c r="F96" s="30">
        <f t="shared" si="5"/>
        <v>621.49729600000046</v>
      </c>
      <c r="G96" s="75">
        <f t="shared" si="6"/>
        <v>6214972.9600000046</v>
      </c>
    </row>
    <row r="97" spans="1:7" ht="16" x14ac:dyDescent="0.2">
      <c r="A97" s="4">
        <v>1984</v>
      </c>
      <c r="B97" s="21">
        <v>1613.4099999999996</v>
      </c>
      <c r="C97" s="5">
        <v>800.28200000000004</v>
      </c>
      <c r="D97" s="25">
        <f t="shared" si="4"/>
        <v>8002820</v>
      </c>
      <c r="F97" s="30">
        <f t="shared" si="5"/>
        <v>759.04232799999977</v>
      </c>
      <c r="G97" s="75">
        <f t="shared" si="6"/>
        <v>7590423.2799999975</v>
      </c>
    </row>
    <row r="98" spans="1:7" ht="16" x14ac:dyDescent="0.2">
      <c r="A98" s="4">
        <v>1985</v>
      </c>
      <c r="B98" s="21">
        <v>1633.0200000000004</v>
      </c>
      <c r="C98" s="5">
        <v>788.76499999999999</v>
      </c>
      <c r="D98" s="25">
        <f t="shared" si="4"/>
        <v>7887650</v>
      </c>
      <c r="F98" s="30">
        <f t="shared" si="5"/>
        <v>773.96161600000028</v>
      </c>
      <c r="G98" s="75">
        <f t="shared" si="6"/>
        <v>7739616.1600000029</v>
      </c>
    </row>
    <row r="99" spans="1:7" ht="16" x14ac:dyDescent="0.2">
      <c r="A99" s="4">
        <v>1986</v>
      </c>
      <c r="B99" s="21">
        <v>1497.8499999999992</v>
      </c>
      <c r="C99" s="5">
        <v>689.20399999999995</v>
      </c>
      <c r="D99" s="25">
        <f t="shared" si="4"/>
        <v>6892039.9999999991</v>
      </c>
      <c r="F99" s="30">
        <f t="shared" si="5"/>
        <v>671.12427999999932</v>
      </c>
      <c r="G99" s="75">
        <f t="shared" si="6"/>
        <v>6711242.7999999933</v>
      </c>
    </row>
    <row r="100" spans="1:7" ht="16" x14ac:dyDescent="0.2">
      <c r="A100" s="4">
        <v>1987</v>
      </c>
      <c r="B100" s="21">
        <v>1165.6099999999997</v>
      </c>
      <c r="C100" s="5">
        <v>407.88900000000098</v>
      </c>
      <c r="D100" s="25">
        <f t="shared" si="4"/>
        <v>4078890.0000000098</v>
      </c>
      <c r="F100" s="30">
        <f t="shared" si="5"/>
        <v>418.35608799999983</v>
      </c>
      <c r="G100" s="75">
        <f t="shared" si="6"/>
        <v>4183560.8799999985</v>
      </c>
    </row>
    <row r="101" spans="1:7" ht="16" x14ac:dyDescent="0.2">
      <c r="A101" s="4">
        <v>1988</v>
      </c>
      <c r="B101" s="21">
        <v>1246.3700000000001</v>
      </c>
      <c r="C101" s="5">
        <v>493.93299999999999</v>
      </c>
      <c r="D101" s="25">
        <f t="shared" si="4"/>
        <v>4939330</v>
      </c>
      <c r="F101" s="30">
        <f t="shared" si="5"/>
        <v>479.79829600000011</v>
      </c>
      <c r="G101" s="75">
        <f t="shared" si="6"/>
        <v>4797982.9600000009</v>
      </c>
    </row>
    <row r="102" spans="1:7" ht="16" x14ac:dyDescent="0.2">
      <c r="A102" s="4">
        <v>1989</v>
      </c>
      <c r="B102" s="21">
        <v>1716.0400000000009</v>
      </c>
      <c r="C102" s="5">
        <v>862.27200000000005</v>
      </c>
      <c r="D102" s="25">
        <f t="shared" si="4"/>
        <v>8622720</v>
      </c>
      <c r="F102" s="30">
        <f t="shared" si="5"/>
        <v>837.1232320000006</v>
      </c>
      <c r="G102" s="75">
        <f t="shared" si="6"/>
        <v>8371232.3200000059</v>
      </c>
    </row>
    <row r="103" spans="1:7" ht="16" x14ac:dyDescent="0.2">
      <c r="A103" s="4">
        <v>1990</v>
      </c>
      <c r="B103" s="21">
        <v>1517.9400000000005</v>
      </c>
      <c r="C103" s="5">
        <v>684.12599999999998</v>
      </c>
      <c r="D103" s="25">
        <f t="shared" si="4"/>
        <v>6841260</v>
      </c>
      <c r="F103" s="30">
        <f t="shared" si="5"/>
        <v>686.40875200000028</v>
      </c>
      <c r="G103" s="75">
        <f t="shared" si="6"/>
        <v>6864087.5200000023</v>
      </c>
    </row>
    <row r="104" spans="1:7" ht="16" x14ac:dyDescent="0.2">
      <c r="A104" s="4">
        <v>1991</v>
      </c>
      <c r="B104" s="21">
        <v>1275.3100000000006</v>
      </c>
      <c r="C104" s="5">
        <v>512.90800000000002</v>
      </c>
      <c r="D104" s="25">
        <f t="shared" si="4"/>
        <v>5129080</v>
      </c>
      <c r="F104" s="30">
        <f t="shared" si="5"/>
        <v>501.81584800000047</v>
      </c>
      <c r="G104" s="75">
        <f t="shared" si="6"/>
        <v>5018158.4800000051</v>
      </c>
    </row>
    <row r="105" spans="1:7" ht="16" x14ac:dyDescent="0.2">
      <c r="A105" s="4">
        <v>1992</v>
      </c>
      <c r="B105" s="21">
        <v>1231.370000000001</v>
      </c>
      <c r="C105" s="5">
        <v>492.988</v>
      </c>
      <c r="D105" s="25">
        <f t="shared" si="4"/>
        <v>4929880</v>
      </c>
      <c r="F105" s="30">
        <f t="shared" si="5"/>
        <v>468.38629600000087</v>
      </c>
      <c r="G105" s="75">
        <f t="shared" si="6"/>
        <v>4683862.9600000083</v>
      </c>
    </row>
    <row r="106" spans="1:7" ht="16" x14ac:dyDescent="0.2">
      <c r="A106" s="4">
        <v>1993</v>
      </c>
      <c r="B106" s="21">
        <v>1398.5099999999998</v>
      </c>
      <c r="C106" s="5">
        <v>587.048</v>
      </c>
      <c r="D106" s="25">
        <f t="shared" si="4"/>
        <v>5870480</v>
      </c>
      <c r="F106" s="30">
        <f t="shared" si="5"/>
        <v>595.5464079999997</v>
      </c>
      <c r="G106" s="75">
        <f t="shared" si="6"/>
        <v>5955464.0799999973</v>
      </c>
    </row>
    <row r="107" spans="1:7" ht="16" x14ac:dyDescent="0.2">
      <c r="A107" s="4">
        <v>1994</v>
      </c>
      <c r="B107" s="21">
        <v>1716.8400000000001</v>
      </c>
      <c r="C107" s="5">
        <v>913.05700000000002</v>
      </c>
      <c r="D107" s="25">
        <f t="shared" si="4"/>
        <v>9130570</v>
      </c>
      <c r="F107" s="30">
        <f t="shared" si="5"/>
        <v>837.73187200000007</v>
      </c>
      <c r="G107" s="75">
        <f t="shared" si="6"/>
        <v>8377318.7200000007</v>
      </c>
    </row>
    <row r="108" spans="1:7" ht="16" x14ac:dyDescent="0.2">
      <c r="A108" s="4">
        <v>1995</v>
      </c>
      <c r="B108" s="21">
        <v>1288.4599999999998</v>
      </c>
      <c r="C108" s="5">
        <v>481.36099999999999</v>
      </c>
      <c r="D108" s="25">
        <f t="shared" si="4"/>
        <v>4813610</v>
      </c>
      <c r="F108" s="30">
        <f t="shared" si="5"/>
        <v>511.82036799999986</v>
      </c>
      <c r="G108" s="75">
        <f t="shared" si="6"/>
        <v>5118203.6799999988</v>
      </c>
    </row>
    <row r="109" spans="1:7" ht="16" x14ac:dyDescent="0.2">
      <c r="A109" s="4">
        <v>1996</v>
      </c>
      <c r="B109" s="21">
        <v>2013.4399999999996</v>
      </c>
      <c r="C109" s="5">
        <v>1152.2249999999999</v>
      </c>
      <c r="D109" s="25">
        <f t="shared" si="4"/>
        <v>11522250</v>
      </c>
      <c r="F109" s="30">
        <f t="shared" si="5"/>
        <v>1063.3851519999996</v>
      </c>
      <c r="G109" s="75">
        <f t="shared" si="6"/>
        <v>10633851.519999996</v>
      </c>
    </row>
    <row r="110" spans="1:7" ht="16" x14ac:dyDescent="0.2">
      <c r="A110" s="4">
        <v>1997</v>
      </c>
      <c r="B110" s="21">
        <v>1483.3400000000004</v>
      </c>
      <c r="C110" s="5">
        <v>670.60899999999901</v>
      </c>
      <c r="D110" s="25">
        <f t="shared" si="4"/>
        <v>6706089.9999999898</v>
      </c>
      <c r="F110" s="30">
        <f t="shared" si="5"/>
        <v>660.08507200000031</v>
      </c>
      <c r="G110" s="75">
        <f t="shared" si="6"/>
        <v>6600850.7200000035</v>
      </c>
    </row>
    <row r="111" spans="1:7" ht="16" x14ac:dyDescent="0.2">
      <c r="A111" s="4">
        <v>1998</v>
      </c>
      <c r="B111" s="21">
        <v>1424.4299999999996</v>
      </c>
      <c r="C111" s="5">
        <v>649.39200000000096</v>
      </c>
      <c r="D111" s="25">
        <f t="shared" si="4"/>
        <v>6493920.0000000093</v>
      </c>
      <c r="F111" s="30">
        <f t="shared" si="5"/>
        <v>615.26634399999966</v>
      </c>
      <c r="G111" s="75">
        <f t="shared" si="6"/>
        <v>6152663.4399999967</v>
      </c>
    </row>
    <row r="112" spans="1:7" ht="16" x14ac:dyDescent="0.2">
      <c r="A112" s="4">
        <v>1999</v>
      </c>
      <c r="B112" s="21">
        <v>1211.5500000000004</v>
      </c>
      <c r="C112" s="5">
        <v>493.09199999999998</v>
      </c>
      <c r="D112" s="25">
        <f t="shared" si="4"/>
        <v>4930920</v>
      </c>
      <c r="F112" s="30">
        <f t="shared" si="5"/>
        <v>453.30724000000038</v>
      </c>
      <c r="G112" s="75">
        <f t="shared" si="6"/>
        <v>4533072.4000000041</v>
      </c>
    </row>
    <row r="113" spans="1:7" ht="16" x14ac:dyDescent="0.2">
      <c r="A113" s="4">
        <v>2000</v>
      </c>
      <c r="B113" s="21">
        <v>1251.6600000000001</v>
      </c>
      <c r="C113" s="5">
        <v>508.34</v>
      </c>
      <c r="D113" s="25">
        <f t="shared" si="4"/>
        <v>5083400</v>
      </c>
      <c r="F113" s="30">
        <f t="shared" si="5"/>
        <v>483.8229280000001</v>
      </c>
      <c r="G113" s="75">
        <f t="shared" si="6"/>
        <v>4838229.2800000012</v>
      </c>
    </row>
    <row r="114" spans="1:7" ht="16" x14ac:dyDescent="0.2">
      <c r="A114" s="4">
        <v>2001</v>
      </c>
      <c r="B114" s="21">
        <v>1329.9600000000009</v>
      </c>
      <c r="C114" s="5">
        <v>593.10800000000097</v>
      </c>
      <c r="D114" s="25">
        <f t="shared" si="4"/>
        <v>5931080.0000000093</v>
      </c>
      <c r="F114" s="30">
        <f t="shared" si="5"/>
        <v>543.39356800000087</v>
      </c>
      <c r="G114" s="75">
        <f t="shared" si="6"/>
        <v>5433935.680000009</v>
      </c>
    </row>
    <row r="115" spans="1:7" ht="16" x14ac:dyDescent="0.2">
      <c r="A115" s="4">
        <v>2002</v>
      </c>
      <c r="B115" s="21">
        <v>1440.48</v>
      </c>
      <c r="C115" s="5">
        <v>654.26000000000101</v>
      </c>
      <c r="D115" s="25">
        <f t="shared" si="4"/>
        <v>6542600.0000000102</v>
      </c>
      <c r="F115" s="30">
        <f t="shared" si="5"/>
        <v>627.47718400000008</v>
      </c>
      <c r="G115" s="75">
        <f t="shared" si="6"/>
        <v>6274771.8400000008</v>
      </c>
    </row>
    <row r="116" spans="1:7" ht="16" x14ac:dyDescent="0.2">
      <c r="A116" s="4">
        <v>2003</v>
      </c>
      <c r="B116" s="21">
        <v>1561.5600000000011</v>
      </c>
      <c r="C116" s="5">
        <v>848.02</v>
      </c>
      <c r="D116" s="25">
        <f t="shared" si="4"/>
        <v>8480200</v>
      </c>
      <c r="F116" s="30">
        <f t="shared" si="5"/>
        <v>719.59484800000087</v>
      </c>
      <c r="G116" s="75">
        <f t="shared" si="6"/>
        <v>7195948.4800000088</v>
      </c>
    </row>
    <row r="117" spans="1:7" ht="16" x14ac:dyDescent="0.2">
      <c r="A117" s="4">
        <v>2004</v>
      </c>
      <c r="B117" s="21">
        <v>1639.0999999999979</v>
      </c>
      <c r="C117" s="5">
        <v>843.50700000000097</v>
      </c>
      <c r="D117" s="25">
        <f t="shared" si="4"/>
        <v>8435070.0000000093</v>
      </c>
      <c r="F117" s="30">
        <f t="shared" si="5"/>
        <v>778.58727999999837</v>
      </c>
      <c r="G117" s="75">
        <f t="shared" si="6"/>
        <v>7785872.799999984</v>
      </c>
    </row>
    <row r="118" spans="1:7" ht="16" x14ac:dyDescent="0.2">
      <c r="A118" s="4">
        <v>2005</v>
      </c>
      <c r="B118" s="21">
        <v>1251.71</v>
      </c>
      <c r="C118" s="5">
        <v>530.32299999999998</v>
      </c>
      <c r="D118" s="25">
        <f t="shared" si="4"/>
        <v>5303230</v>
      </c>
      <c r="F118" s="30">
        <f t="shared" si="5"/>
        <v>483.86096800000001</v>
      </c>
      <c r="G118" s="75">
        <f t="shared" si="6"/>
        <v>4838609.68</v>
      </c>
    </row>
    <row r="119" spans="1:7" ht="16" x14ac:dyDescent="0.2">
      <c r="A119" s="4">
        <v>2006</v>
      </c>
      <c r="B119" s="21">
        <v>1403.620000000001</v>
      </c>
      <c r="C119" s="5">
        <v>621.81199999999899</v>
      </c>
      <c r="D119" s="25">
        <f t="shared" si="4"/>
        <v>6218119.9999999898</v>
      </c>
      <c r="F119" s="30">
        <f t="shared" si="5"/>
        <v>599.43409600000086</v>
      </c>
      <c r="G119" s="75">
        <f t="shared" si="6"/>
        <v>5994340.9600000083</v>
      </c>
    </row>
    <row r="120" spans="1:7" ht="16" x14ac:dyDescent="0.2">
      <c r="A120" s="4">
        <v>2007</v>
      </c>
      <c r="B120" s="18">
        <v>1510.19</v>
      </c>
      <c r="C120" s="5">
        <v>657.11599999999999</v>
      </c>
      <c r="D120" s="25">
        <f t="shared" si="4"/>
        <v>6571160</v>
      </c>
      <c r="F120" s="30">
        <f t="shared" si="5"/>
        <v>680.51255200000014</v>
      </c>
      <c r="G120" s="75">
        <f t="shared" si="6"/>
        <v>6805125.5200000014</v>
      </c>
    </row>
    <row r="121" spans="1:7" ht="16" x14ac:dyDescent="0.2">
      <c r="A121" s="4">
        <v>2008</v>
      </c>
      <c r="B121" s="18">
        <v>1527.49</v>
      </c>
      <c r="C121" s="5">
        <v>734.08999999999901</v>
      </c>
      <c r="D121" s="25">
        <f t="shared" si="4"/>
        <v>7340899.9999999898</v>
      </c>
      <c r="F121" s="30">
        <f t="shared" si="5"/>
        <v>693.6743919999999</v>
      </c>
      <c r="G121" s="75">
        <f t="shared" si="6"/>
        <v>6936743.919999999</v>
      </c>
    </row>
    <row r="122" spans="1:7" ht="16" x14ac:dyDescent="0.2">
      <c r="A122" s="4">
        <v>2009</v>
      </c>
      <c r="B122" s="18">
        <v>1451.27</v>
      </c>
      <c r="C122" s="5">
        <v>655.96600000000001</v>
      </c>
      <c r="D122" s="25">
        <f t="shared" si="4"/>
        <v>6559660</v>
      </c>
      <c r="F122" s="30">
        <f t="shared" si="5"/>
        <v>635.68621600000006</v>
      </c>
      <c r="G122" s="75">
        <f t="shared" si="6"/>
        <v>6356862.1600000001</v>
      </c>
    </row>
    <row r="123" spans="1:7" ht="16" x14ac:dyDescent="0.2">
      <c r="A123" s="4">
        <v>2010</v>
      </c>
      <c r="B123" s="18">
        <v>1155.4100000000001</v>
      </c>
      <c r="C123" s="5">
        <v>442.78699999999998</v>
      </c>
      <c r="D123" s="25">
        <f t="shared" si="4"/>
        <v>4427870</v>
      </c>
      <c r="F123" s="30">
        <f t="shared" si="5"/>
        <v>410.59592800000013</v>
      </c>
      <c r="G123" s="75">
        <f t="shared" si="6"/>
        <v>4105959.2800000012</v>
      </c>
    </row>
    <row r="124" spans="1:7" ht="16" x14ac:dyDescent="0.2">
      <c r="A124" s="4">
        <v>2011</v>
      </c>
      <c r="B124" s="18">
        <v>1774.45</v>
      </c>
      <c r="C124" s="5">
        <v>836.39399999999898</v>
      </c>
      <c r="D124" s="25">
        <f t="shared" si="4"/>
        <v>8363939.9999999898</v>
      </c>
      <c r="F124" s="30">
        <f t="shared" si="5"/>
        <v>881.5615600000001</v>
      </c>
      <c r="G124" s="75">
        <f t="shared" si="6"/>
        <v>8815615.6000000015</v>
      </c>
    </row>
    <row r="125" spans="1:7" ht="16" x14ac:dyDescent="0.2">
      <c r="A125" s="4">
        <v>2012</v>
      </c>
      <c r="B125" s="18">
        <v>1334.26</v>
      </c>
      <c r="C125" s="5">
        <v>457.66699999999997</v>
      </c>
      <c r="D125" s="25">
        <f t="shared" si="4"/>
        <v>4576670</v>
      </c>
      <c r="F125" s="30">
        <f t="shared" si="5"/>
        <v>546.66500799999994</v>
      </c>
      <c r="G125" s="75">
        <f t="shared" si="6"/>
        <v>5466650.0799999991</v>
      </c>
    </row>
    <row r="126" spans="1:7" ht="16" x14ac:dyDescent="0.2">
      <c r="A126" s="4">
        <v>2013</v>
      </c>
      <c r="B126" s="18">
        <v>1546.56</v>
      </c>
      <c r="C126" s="5">
        <v>694.255</v>
      </c>
      <c r="D126" s="25">
        <f t="shared" si="4"/>
        <v>6942550</v>
      </c>
      <c r="F126" s="30">
        <f t="shared" si="5"/>
        <v>708.18284799999992</v>
      </c>
      <c r="G126" s="75">
        <f t="shared" si="6"/>
        <v>7081828.4799999995</v>
      </c>
    </row>
    <row r="127" spans="1:7" ht="16" x14ac:dyDescent="0.2">
      <c r="A127" s="4">
        <v>2014</v>
      </c>
      <c r="B127" s="18">
        <v>1337.77</v>
      </c>
      <c r="C127" s="5">
        <v>520.48299999999995</v>
      </c>
      <c r="D127" s="25">
        <f t="shared" si="4"/>
        <v>5204829.9999999991</v>
      </c>
      <c r="F127" s="30">
        <f t="shared" si="5"/>
        <v>549.33541600000012</v>
      </c>
      <c r="G127" s="75">
        <f t="shared" si="6"/>
        <v>5493354.1600000011</v>
      </c>
    </row>
    <row r="128" spans="1:7" ht="16" x14ac:dyDescent="0.2">
      <c r="A128" s="4">
        <v>2015</v>
      </c>
      <c r="B128" s="18">
        <v>1423.4</v>
      </c>
      <c r="C128" s="5">
        <v>572.93900000000099</v>
      </c>
      <c r="D128" s="25">
        <f t="shared" si="4"/>
        <v>5729390.0000000102</v>
      </c>
      <c r="F128" s="30">
        <f t="shared" si="5"/>
        <v>614.48271999999997</v>
      </c>
      <c r="G128" s="75">
        <f t="shared" si="6"/>
        <v>6144827.1999999993</v>
      </c>
    </row>
    <row r="129" spans="1:7" ht="16" x14ac:dyDescent="0.2">
      <c r="A129" s="4">
        <v>2016</v>
      </c>
      <c r="B129" s="18">
        <v>1419.82</v>
      </c>
      <c r="C129" s="5">
        <v>515.26099999999997</v>
      </c>
      <c r="D129" s="25">
        <f t="shared" si="4"/>
        <v>5152610</v>
      </c>
      <c r="F129" s="30">
        <f t="shared" si="5"/>
        <v>611.75905599999987</v>
      </c>
      <c r="G129" s="75">
        <f t="shared" si="6"/>
        <v>6117590.5599999987</v>
      </c>
    </row>
    <row r="130" spans="1:7" ht="16" x14ac:dyDescent="0.2">
      <c r="A130" s="4">
        <v>2017</v>
      </c>
      <c r="B130" s="18">
        <v>1610.31</v>
      </c>
      <c r="C130" s="5">
        <v>668.36600000000101</v>
      </c>
      <c r="D130" s="25">
        <f t="shared" si="4"/>
        <v>6683660.0000000102</v>
      </c>
      <c r="F130" s="30">
        <f t="shared" si="5"/>
        <v>756.6838479999999</v>
      </c>
      <c r="G130" s="75">
        <f t="shared" si="6"/>
        <v>7566838.4799999986</v>
      </c>
    </row>
    <row r="131" spans="1:7" ht="16" x14ac:dyDescent="0.2">
      <c r="A131" s="4">
        <v>2018</v>
      </c>
      <c r="B131" s="18">
        <v>2066.4899999999998</v>
      </c>
      <c r="C131" s="5">
        <v>996.78399999999999</v>
      </c>
      <c r="D131" s="25">
        <f t="shared" si="4"/>
        <v>9967840</v>
      </c>
      <c r="F131" s="30">
        <f t="shared" si="5"/>
        <v>1103.7455919999998</v>
      </c>
      <c r="G131" s="75">
        <f t="shared" si="6"/>
        <v>11037455.919999998</v>
      </c>
    </row>
    <row r="132" spans="1:7" ht="16" x14ac:dyDescent="0.2">
      <c r="A132" s="4">
        <v>2019</v>
      </c>
      <c r="B132" s="18">
        <v>1514.84</v>
      </c>
      <c r="C132" s="5">
        <v>582.71299999999997</v>
      </c>
      <c r="D132" s="25">
        <f t="shared" si="4"/>
        <v>5827130</v>
      </c>
      <c r="F132" s="30">
        <f t="shared" si="5"/>
        <v>684.05027199999995</v>
      </c>
      <c r="G132" s="75">
        <f t="shared" si="6"/>
        <v>6840502.7199999997</v>
      </c>
    </row>
    <row r="133" spans="1:7" ht="16" x14ac:dyDescent="0.2">
      <c r="A133" s="4">
        <v>2020</v>
      </c>
      <c r="B133" s="18">
        <v>1493.19</v>
      </c>
      <c r="C133" s="30">
        <f t="shared" ref="C133:C137" si="7">(0.7608*B133)-468.44</f>
        <v>667.57895200000007</v>
      </c>
      <c r="D133" s="25">
        <f t="shared" si="4"/>
        <v>6675789.5200000005</v>
      </c>
      <c r="F133" s="30">
        <f t="shared" si="5"/>
        <v>667.57895200000007</v>
      </c>
      <c r="G133" s="75">
        <f t="shared" si="6"/>
        <v>6675789.5200000005</v>
      </c>
    </row>
    <row r="134" spans="1:7" ht="16" x14ac:dyDescent="0.2">
      <c r="A134" s="4">
        <v>2021</v>
      </c>
      <c r="B134" s="18">
        <v>1231.33</v>
      </c>
      <c r="C134" s="30">
        <f t="shared" si="7"/>
        <v>468.35586399999994</v>
      </c>
      <c r="D134" s="25">
        <f t="shared" si="4"/>
        <v>4683558.6399999997</v>
      </c>
      <c r="F134" s="30">
        <f t="shared" si="5"/>
        <v>468.35586399999994</v>
      </c>
      <c r="G134" s="75">
        <f t="shared" si="6"/>
        <v>4683558.6399999997</v>
      </c>
    </row>
    <row r="135" spans="1:7" ht="16" x14ac:dyDescent="0.2">
      <c r="A135" s="4">
        <v>2022</v>
      </c>
      <c r="B135" s="30">
        <v>1479.8252</v>
      </c>
      <c r="C135" s="30">
        <f t="shared" si="7"/>
        <v>657.41101215999993</v>
      </c>
      <c r="D135" s="25">
        <f t="shared" si="4"/>
        <v>6574110.1215999993</v>
      </c>
      <c r="F135" s="30">
        <f t="shared" si="5"/>
        <v>657.41101215999993</v>
      </c>
      <c r="G135" s="75">
        <f t="shared" si="6"/>
        <v>6574110.1215999993</v>
      </c>
    </row>
    <row r="136" spans="1:7" ht="16" x14ac:dyDescent="0.2">
      <c r="A136" s="4">
        <v>2023</v>
      </c>
      <c r="B136" s="30">
        <v>1288.7595999999999</v>
      </c>
      <c r="C136" s="30">
        <f t="shared" si="7"/>
        <v>512.04830367999989</v>
      </c>
      <c r="D136" s="25">
        <f t="shared" si="4"/>
        <v>5120483.036799999</v>
      </c>
      <c r="F136" s="30">
        <f t="shared" si="5"/>
        <v>512.04830367999989</v>
      </c>
      <c r="G136" s="75">
        <f t="shared" si="6"/>
        <v>5120483.036799999</v>
      </c>
    </row>
    <row r="137" spans="1:7" ht="16" x14ac:dyDescent="0.2">
      <c r="A137" s="4">
        <v>2024</v>
      </c>
      <c r="B137" s="30">
        <v>1377.56168</v>
      </c>
      <c r="C137" s="30">
        <f t="shared" si="7"/>
        <v>579.60892614399995</v>
      </c>
      <c r="D137" s="25">
        <f t="shared" si="4"/>
        <v>5796089.2614399996</v>
      </c>
      <c r="F137" s="30">
        <f t="shared" si="5"/>
        <v>579.60892614399995</v>
      </c>
      <c r="G137" s="75">
        <f t="shared" si="6"/>
        <v>5796089.2614399996</v>
      </c>
    </row>
    <row r="138" spans="1:7" ht="16" x14ac:dyDescent="0.25">
      <c r="A138" s="17"/>
    </row>
    <row r="139" spans="1:7" ht="16" x14ac:dyDescent="0.25">
      <c r="A139" s="17"/>
    </row>
    <row r="140" spans="1:7" ht="16" x14ac:dyDescent="0.25">
      <c r="A140" s="17"/>
    </row>
    <row r="141" spans="1:7" ht="16" x14ac:dyDescent="0.25">
      <c r="A141" s="17"/>
    </row>
    <row r="142" spans="1:7" ht="16" x14ac:dyDescent="0.25">
      <c r="A142" s="17"/>
    </row>
    <row r="143" spans="1:7" ht="16" x14ac:dyDescent="0.25">
      <c r="A143" s="17"/>
      <c r="B143" s="31" t="s">
        <v>50</v>
      </c>
    </row>
    <row r="144" spans="1:7" ht="16" x14ac:dyDescent="0.25">
      <c r="A144" s="17"/>
    </row>
    <row r="145" spans="1:1" ht="16" x14ac:dyDescent="0.25">
      <c r="A145" s="17"/>
    </row>
    <row r="146" spans="1:1" ht="16" x14ac:dyDescent="0.25">
      <c r="A146" s="17"/>
    </row>
    <row r="147" spans="1:1" ht="16" x14ac:dyDescent="0.25">
      <c r="A147" s="17"/>
    </row>
    <row r="148" spans="1:1" ht="16" x14ac:dyDescent="0.25">
      <c r="A148" s="17"/>
    </row>
    <row r="149" spans="1:1" ht="16" x14ac:dyDescent="0.25">
      <c r="A149" s="17"/>
    </row>
    <row r="150" spans="1:1" ht="16" x14ac:dyDescent="0.25">
      <c r="A150" s="17"/>
    </row>
    <row r="151" spans="1:1" ht="16" x14ac:dyDescent="0.25">
      <c r="A151" s="17"/>
    </row>
    <row r="152" spans="1:1" ht="16" x14ac:dyDescent="0.25">
      <c r="A152" s="17"/>
    </row>
    <row r="153" spans="1:1" ht="16" x14ac:dyDescent="0.25">
      <c r="A153" s="17"/>
    </row>
    <row r="154" spans="1:1" ht="16" x14ac:dyDescent="0.25">
      <c r="A154" s="17"/>
    </row>
    <row r="155" spans="1:1" ht="16" x14ac:dyDescent="0.25">
      <c r="A155" s="17"/>
    </row>
    <row r="156" spans="1:1" ht="16" x14ac:dyDescent="0.25">
      <c r="A156" s="17"/>
    </row>
    <row r="157" spans="1:1" ht="16" x14ac:dyDescent="0.25">
      <c r="A157" s="17"/>
    </row>
    <row r="158" spans="1:1" ht="16" x14ac:dyDescent="0.25">
      <c r="A158" s="17"/>
    </row>
    <row r="159" spans="1:1" ht="16" x14ac:dyDescent="0.25">
      <c r="A159" s="17"/>
    </row>
    <row r="160" spans="1:1" ht="16" x14ac:dyDescent="0.25">
      <c r="A160" s="17"/>
    </row>
    <row r="161" spans="1:1" ht="16" x14ac:dyDescent="0.25">
      <c r="A161" s="17"/>
    </row>
    <row r="162" spans="1:1" ht="16" x14ac:dyDescent="0.25">
      <c r="A162" s="17"/>
    </row>
    <row r="163" spans="1:1" ht="16" x14ac:dyDescent="0.25">
      <c r="A163" s="17"/>
    </row>
    <row r="164" spans="1:1" ht="16" x14ac:dyDescent="0.25">
      <c r="A164" s="17"/>
    </row>
    <row r="165" spans="1:1" ht="16" x14ac:dyDescent="0.25">
      <c r="A165" s="17"/>
    </row>
    <row r="166" spans="1:1" ht="16" x14ac:dyDescent="0.25">
      <c r="A166" s="17"/>
    </row>
    <row r="167" spans="1:1" ht="16" x14ac:dyDescent="0.25">
      <c r="A167" s="17"/>
    </row>
    <row r="168" spans="1:1" ht="16" x14ac:dyDescent="0.25">
      <c r="A168" s="17"/>
    </row>
    <row r="169" spans="1:1" ht="16" x14ac:dyDescent="0.25">
      <c r="A169" s="17"/>
    </row>
    <row r="170" spans="1:1" ht="16" x14ac:dyDescent="0.25">
      <c r="A170" s="17"/>
    </row>
    <row r="171" spans="1:1" ht="16" x14ac:dyDescent="0.25">
      <c r="A171" s="17"/>
    </row>
    <row r="172" spans="1:1" ht="16" x14ac:dyDescent="0.25">
      <c r="A172" s="17"/>
    </row>
    <row r="173" spans="1:1" ht="16" x14ac:dyDescent="0.25">
      <c r="A173" s="17"/>
    </row>
    <row r="174" spans="1:1" ht="16" x14ac:dyDescent="0.25">
      <c r="A174" s="17"/>
    </row>
    <row r="175" spans="1:1" ht="16" x14ac:dyDescent="0.25">
      <c r="A175" s="17"/>
    </row>
    <row r="176" spans="1:1" ht="16" x14ac:dyDescent="0.25">
      <c r="A176" s="17"/>
    </row>
    <row r="177" spans="1:1" ht="16" x14ac:dyDescent="0.25">
      <c r="A177" s="17"/>
    </row>
    <row r="178" spans="1:1" ht="16" x14ac:dyDescent="0.25">
      <c r="A178" s="17"/>
    </row>
    <row r="179" spans="1:1" ht="16" x14ac:dyDescent="0.25">
      <c r="A179" s="17"/>
    </row>
    <row r="180" spans="1:1" ht="16" x14ac:dyDescent="0.25">
      <c r="A180" s="17"/>
    </row>
    <row r="181" spans="1:1" ht="16" x14ac:dyDescent="0.25">
      <c r="A181" s="17"/>
    </row>
    <row r="182" spans="1:1" ht="16" x14ac:dyDescent="0.25">
      <c r="A182" s="17"/>
    </row>
    <row r="183" spans="1:1" ht="16" x14ac:dyDescent="0.25">
      <c r="A183" s="17"/>
    </row>
    <row r="184" spans="1:1" ht="16" x14ac:dyDescent="0.25">
      <c r="A184" s="17"/>
    </row>
    <row r="185" spans="1:1" ht="16" x14ac:dyDescent="0.25">
      <c r="A185" s="17"/>
    </row>
    <row r="186" spans="1:1" ht="16" x14ac:dyDescent="0.25">
      <c r="A186" s="17"/>
    </row>
    <row r="187" spans="1:1" ht="16" x14ac:dyDescent="0.25">
      <c r="A187" s="17"/>
    </row>
    <row r="188" spans="1:1" ht="16" x14ac:dyDescent="0.25">
      <c r="A188" s="17"/>
    </row>
    <row r="189" spans="1:1" ht="16" x14ac:dyDescent="0.25">
      <c r="A189" s="17"/>
    </row>
    <row r="190" spans="1:1" ht="16" x14ac:dyDescent="0.25">
      <c r="A190" s="17"/>
    </row>
    <row r="191" spans="1:1" ht="16" x14ac:dyDescent="0.25">
      <c r="A191" s="17"/>
    </row>
    <row r="192" spans="1:1" ht="16" x14ac:dyDescent="0.25">
      <c r="A192" s="17"/>
    </row>
    <row r="193" spans="1:1" ht="16" x14ac:dyDescent="0.25">
      <c r="A193" s="17"/>
    </row>
    <row r="194" spans="1:1" ht="16" x14ac:dyDescent="0.25">
      <c r="A194" s="17"/>
    </row>
    <row r="195" spans="1:1" ht="16" x14ac:dyDescent="0.25">
      <c r="A195" s="17"/>
    </row>
    <row r="196" spans="1:1" ht="16" x14ac:dyDescent="0.25">
      <c r="A196" s="17"/>
    </row>
    <row r="197" spans="1:1" ht="16" x14ac:dyDescent="0.25">
      <c r="A197" s="17"/>
    </row>
    <row r="198" spans="1:1" ht="16" x14ac:dyDescent="0.25">
      <c r="A198" s="17"/>
    </row>
    <row r="199" spans="1:1" ht="16" x14ac:dyDescent="0.25">
      <c r="A199" s="17"/>
    </row>
    <row r="200" spans="1:1" ht="16" x14ac:dyDescent="0.25">
      <c r="A200" s="17"/>
    </row>
    <row r="201" spans="1:1" ht="16" x14ac:dyDescent="0.25">
      <c r="A201" s="17"/>
    </row>
    <row r="202" spans="1:1" ht="16" x14ac:dyDescent="0.25">
      <c r="A202" s="17"/>
    </row>
    <row r="203" spans="1:1" ht="16" x14ac:dyDescent="0.25">
      <c r="A203" s="17"/>
    </row>
    <row r="204" spans="1:1" ht="16" x14ac:dyDescent="0.25">
      <c r="A204" s="17"/>
    </row>
    <row r="205" spans="1:1" ht="16" x14ac:dyDescent="0.25">
      <c r="A205" s="17"/>
    </row>
    <row r="206" spans="1:1" ht="16" x14ac:dyDescent="0.25">
      <c r="A206" s="17"/>
    </row>
    <row r="207" spans="1:1" ht="16" x14ac:dyDescent="0.25">
      <c r="A207" s="17"/>
    </row>
    <row r="208" spans="1:1" ht="16" x14ac:dyDescent="0.25">
      <c r="A208" s="17"/>
    </row>
    <row r="209" spans="1:1" ht="16" x14ac:dyDescent="0.25">
      <c r="A209" s="17"/>
    </row>
    <row r="210" spans="1:1" ht="16" x14ac:dyDescent="0.25">
      <c r="A210" s="17"/>
    </row>
    <row r="211" spans="1:1" ht="16" x14ac:dyDescent="0.25">
      <c r="A211" s="17"/>
    </row>
    <row r="212" spans="1:1" ht="16" x14ac:dyDescent="0.25">
      <c r="A212" s="17"/>
    </row>
    <row r="213" spans="1:1" ht="16" x14ac:dyDescent="0.25">
      <c r="A213" s="17"/>
    </row>
    <row r="214" spans="1:1" ht="16" x14ac:dyDescent="0.25">
      <c r="A214" s="17"/>
    </row>
    <row r="215" spans="1:1" ht="16" x14ac:dyDescent="0.25">
      <c r="A215" s="17"/>
    </row>
    <row r="216" spans="1:1" ht="16" x14ac:dyDescent="0.25">
      <c r="A216" s="17"/>
    </row>
    <row r="217" spans="1:1" ht="16" x14ac:dyDescent="0.25">
      <c r="A217" s="17"/>
    </row>
    <row r="218" spans="1:1" ht="16" x14ac:dyDescent="0.25">
      <c r="A218" s="17"/>
    </row>
    <row r="219" spans="1:1" ht="16" x14ac:dyDescent="0.25">
      <c r="A219" s="17"/>
    </row>
    <row r="220" spans="1:1" ht="16" x14ac:dyDescent="0.25">
      <c r="A220" s="17"/>
    </row>
    <row r="221" spans="1:1" ht="16" x14ac:dyDescent="0.25">
      <c r="A221" s="17"/>
    </row>
    <row r="222" spans="1:1" ht="16" x14ac:dyDescent="0.25">
      <c r="A222" s="17"/>
    </row>
    <row r="223" spans="1:1" ht="16" x14ac:dyDescent="0.25">
      <c r="A223" s="17"/>
    </row>
    <row r="224" spans="1:1" ht="16" x14ac:dyDescent="0.25">
      <c r="A224" s="17"/>
    </row>
    <row r="225" spans="1:1" ht="16" x14ac:dyDescent="0.25">
      <c r="A225" s="17"/>
    </row>
    <row r="226" spans="1:1" ht="16" x14ac:dyDescent="0.25">
      <c r="A226" s="17"/>
    </row>
    <row r="227" spans="1:1" ht="16" x14ac:dyDescent="0.25">
      <c r="A227" s="17"/>
    </row>
    <row r="228" spans="1:1" ht="16" x14ac:dyDescent="0.25">
      <c r="A228" s="17"/>
    </row>
    <row r="229" spans="1:1" ht="16" x14ac:dyDescent="0.25">
      <c r="A229" s="17"/>
    </row>
    <row r="230" spans="1:1" ht="16" x14ac:dyDescent="0.25">
      <c r="A230" s="17"/>
    </row>
    <row r="231" spans="1:1" ht="16" x14ac:dyDescent="0.25">
      <c r="A231" s="17"/>
    </row>
    <row r="232" spans="1:1" ht="16" x14ac:dyDescent="0.25">
      <c r="A232" s="17"/>
    </row>
    <row r="233" spans="1:1" ht="16" x14ac:dyDescent="0.25">
      <c r="A233" s="17"/>
    </row>
    <row r="234" spans="1:1" ht="16" x14ac:dyDescent="0.25">
      <c r="A234" s="17"/>
    </row>
    <row r="235" spans="1:1" ht="16" x14ac:dyDescent="0.25">
      <c r="A235" s="17"/>
    </row>
    <row r="236" spans="1:1" ht="16" x14ac:dyDescent="0.25">
      <c r="A236" s="17"/>
    </row>
    <row r="237" spans="1:1" ht="16" x14ac:dyDescent="0.25">
      <c r="A237" s="17"/>
    </row>
    <row r="238" spans="1:1" ht="16" x14ac:dyDescent="0.25">
      <c r="A238" s="17"/>
    </row>
    <row r="239" spans="1:1" ht="16" x14ac:dyDescent="0.25">
      <c r="A239" s="17"/>
    </row>
    <row r="240" spans="1:1" ht="16" x14ac:dyDescent="0.25">
      <c r="A240" s="17"/>
    </row>
    <row r="241" spans="1:1" ht="16" x14ac:dyDescent="0.25">
      <c r="A241" s="17"/>
    </row>
    <row r="242" spans="1:1" ht="16" x14ac:dyDescent="0.25">
      <c r="A242" s="17"/>
    </row>
    <row r="243" spans="1:1" ht="16" x14ac:dyDescent="0.25">
      <c r="A243" s="17"/>
    </row>
    <row r="244" spans="1:1" ht="16" x14ac:dyDescent="0.25">
      <c r="A244" s="17"/>
    </row>
    <row r="245" spans="1:1" ht="16" x14ac:dyDescent="0.25">
      <c r="A245" s="17"/>
    </row>
    <row r="246" spans="1:1" ht="16" x14ac:dyDescent="0.25">
      <c r="A246" s="17"/>
    </row>
    <row r="247" spans="1:1" ht="16" x14ac:dyDescent="0.25">
      <c r="A247" s="17"/>
    </row>
    <row r="248" spans="1:1" ht="16" x14ac:dyDescent="0.25">
      <c r="A248" s="17"/>
    </row>
    <row r="249" spans="1:1" ht="16" x14ac:dyDescent="0.25">
      <c r="A249" s="17"/>
    </row>
    <row r="250" spans="1:1" ht="16" x14ac:dyDescent="0.25">
      <c r="A250" s="17"/>
    </row>
    <row r="251" spans="1:1" ht="16" x14ac:dyDescent="0.25">
      <c r="A251" s="17"/>
    </row>
    <row r="252" spans="1:1" ht="16" x14ac:dyDescent="0.25">
      <c r="A252" s="17"/>
    </row>
    <row r="253" spans="1:1" ht="16" x14ac:dyDescent="0.25">
      <c r="A253" s="17"/>
    </row>
    <row r="254" spans="1:1" ht="16" x14ac:dyDescent="0.25">
      <c r="A254" s="17"/>
    </row>
    <row r="255" spans="1:1" ht="16" x14ac:dyDescent="0.25">
      <c r="A255" s="17"/>
    </row>
    <row r="256" spans="1:1" ht="16" x14ac:dyDescent="0.25">
      <c r="A256" s="17"/>
    </row>
    <row r="257" spans="1:1" ht="16" x14ac:dyDescent="0.25">
      <c r="A257" s="17"/>
    </row>
    <row r="258" spans="1:1" ht="16" x14ac:dyDescent="0.25">
      <c r="A258" s="17"/>
    </row>
    <row r="259" spans="1:1" ht="16" x14ac:dyDescent="0.25">
      <c r="A259" s="17"/>
    </row>
    <row r="260" spans="1:1" ht="16" x14ac:dyDescent="0.25">
      <c r="A260" s="17"/>
    </row>
    <row r="261" spans="1:1" ht="16" x14ac:dyDescent="0.25">
      <c r="A261" s="17"/>
    </row>
    <row r="262" spans="1:1" ht="16" x14ac:dyDescent="0.25">
      <c r="A262" s="17"/>
    </row>
    <row r="263" spans="1:1" ht="16" x14ac:dyDescent="0.25">
      <c r="A263" s="17"/>
    </row>
    <row r="264" spans="1:1" ht="16" x14ac:dyDescent="0.25">
      <c r="A264" s="17"/>
    </row>
    <row r="265" spans="1:1" ht="16" x14ac:dyDescent="0.25">
      <c r="A265" s="17"/>
    </row>
    <row r="266" spans="1:1" ht="16" x14ac:dyDescent="0.25">
      <c r="A266" s="17"/>
    </row>
    <row r="267" spans="1:1" ht="16" x14ac:dyDescent="0.25">
      <c r="A267" s="17"/>
    </row>
    <row r="268" spans="1:1" ht="16" x14ac:dyDescent="0.25">
      <c r="A268" s="17"/>
    </row>
    <row r="269" spans="1:1" ht="16" x14ac:dyDescent="0.25">
      <c r="A269" s="17"/>
    </row>
    <row r="270" spans="1:1" ht="16" x14ac:dyDescent="0.25">
      <c r="A270" s="17"/>
    </row>
    <row r="271" spans="1:1" ht="16" x14ac:dyDescent="0.25">
      <c r="A271" s="17"/>
    </row>
    <row r="272" spans="1:1" ht="16" x14ac:dyDescent="0.25">
      <c r="A272" s="17"/>
    </row>
    <row r="273" spans="1:1" ht="16" x14ac:dyDescent="0.25">
      <c r="A273" s="17"/>
    </row>
    <row r="274" spans="1:1" ht="16" x14ac:dyDescent="0.25">
      <c r="A274" s="17"/>
    </row>
    <row r="275" spans="1:1" ht="16" x14ac:dyDescent="0.25">
      <c r="A275" s="17"/>
    </row>
    <row r="276" spans="1:1" ht="16" x14ac:dyDescent="0.25">
      <c r="A276" s="17"/>
    </row>
    <row r="277" spans="1:1" ht="16" x14ac:dyDescent="0.25">
      <c r="A277" s="17"/>
    </row>
    <row r="278" spans="1:1" ht="16" x14ac:dyDescent="0.25">
      <c r="A278" s="17"/>
    </row>
    <row r="279" spans="1:1" ht="16" x14ac:dyDescent="0.25">
      <c r="A279" s="17"/>
    </row>
    <row r="280" spans="1:1" ht="16" x14ac:dyDescent="0.25">
      <c r="A280" s="17"/>
    </row>
    <row r="281" spans="1:1" ht="16" x14ac:dyDescent="0.25">
      <c r="A281" s="17"/>
    </row>
    <row r="282" spans="1:1" ht="16" x14ac:dyDescent="0.25">
      <c r="A282" s="17"/>
    </row>
    <row r="283" spans="1:1" ht="16" x14ac:dyDescent="0.25">
      <c r="A283" s="17"/>
    </row>
    <row r="284" spans="1:1" ht="16" x14ac:dyDescent="0.25">
      <c r="A284" s="17"/>
    </row>
    <row r="285" spans="1:1" ht="16" x14ac:dyDescent="0.25">
      <c r="A285" s="17"/>
    </row>
    <row r="286" spans="1:1" ht="16" x14ac:dyDescent="0.25">
      <c r="A286" s="17"/>
    </row>
    <row r="287" spans="1:1" ht="16" x14ac:dyDescent="0.25">
      <c r="A287" s="17"/>
    </row>
    <row r="288" spans="1:1" ht="16" x14ac:dyDescent="0.25">
      <c r="A288" s="17"/>
    </row>
    <row r="289" spans="1:1" ht="16" x14ac:dyDescent="0.25">
      <c r="A289" s="17"/>
    </row>
    <row r="290" spans="1:1" ht="16" x14ac:dyDescent="0.25">
      <c r="A290" s="17"/>
    </row>
    <row r="291" spans="1:1" ht="16" x14ac:dyDescent="0.25">
      <c r="A291" s="17"/>
    </row>
    <row r="292" spans="1:1" ht="16" x14ac:dyDescent="0.25">
      <c r="A292" s="17"/>
    </row>
    <row r="293" spans="1:1" ht="16" x14ac:dyDescent="0.25">
      <c r="A293" s="17"/>
    </row>
    <row r="294" spans="1:1" ht="16" x14ac:dyDescent="0.25">
      <c r="A294" s="17"/>
    </row>
    <row r="295" spans="1:1" ht="16" x14ac:dyDescent="0.25">
      <c r="A295" s="17"/>
    </row>
    <row r="296" spans="1:1" ht="16" x14ac:dyDescent="0.25">
      <c r="A296" s="17"/>
    </row>
    <row r="297" spans="1:1" ht="16" x14ac:dyDescent="0.25">
      <c r="A297" s="17"/>
    </row>
    <row r="298" spans="1:1" ht="16" x14ac:dyDescent="0.25">
      <c r="A298" s="17"/>
    </row>
    <row r="299" spans="1:1" ht="16" x14ac:dyDescent="0.25">
      <c r="A299" s="17"/>
    </row>
    <row r="300" spans="1:1" ht="16" x14ac:dyDescent="0.25">
      <c r="A300" s="17"/>
    </row>
    <row r="301" spans="1:1" ht="16" x14ac:dyDescent="0.25">
      <c r="A301" s="17"/>
    </row>
    <row r="302" spans="1:1" ht="16" x14ac:dyDescent="0.25">
      <c r="A302" s="17"/>
    </row>
    <row r="303" spans="1:1" ht="16" x14ac:dyDescent="0.25">
      <c r="A303" s="17"/>
    </row>
    <row r="304" spans="1:1" ht="16" x14ac:dyDescent="0.25">
      <c r="A304" s="17"/>
    </row>
    <row r="305" spans="1:1" ht="16" x14ac:dyDescent="0.25">
      <c r="A305" s="17"/>
    </row>
    <row r="306" spans="1:1" ht="16" x14ac:dyDescent="0.25">
      <c r="A306" s="17"/>
    </row>
    <row r="307" spans="1:1" ht="16" x14ac:dyDescent="0.25">
      <c r="A307" s="17"/>
    </row>
    <row r="308" spans="1:1" ht="16" x14ac:dyDescent="0.25">
      <c r="A308" s="17"/>
    </row>
    <row r="309" spans="1:1" ht="16" x14ac:dyDescent="0.25">
      <c r="A309" s="17"/>
    </row>
    <row r="310" spans="1:1" ht="16" x14ac:dyDescent="0.25">
      <c r="A310" s="17"/>
    </row>
    <row r="311" spans="1:1" ht="16" x14ac:dyDescent="0.25">
      <c r="A311" s="17"/>
    </row>
    <row r="312" spans="1:1" ht="16" x14ac:dyDescent="0.25">
      <c r="A312" s="17"/>
    </row>
    <row r="313" spans="1:1" ht="16" x14ac:dyDescent="0.25">
      <c r="A313" s="17"/>
    </row>
    <row r="314" spans="1:1" ht="16" x14ac:dyDescent="0.25">
      <c r="A314" s="17"/>
    </row>
    <row r="315" spans="1:1" ht="16" x14ac:dyDescent="0.25">
      <c r="A315" s="17"/>
    </row>
    <row r="316" spans="1:1" ht="16" x14ac:dyDescent="0.25">
      <c r="A316" s="17"/>
    </row>
    <row r="317" spans="1:1" ht="16" x14ac:dyDescent="0.25">
      <c r="A317" s="17"/>
    </row>
    <row r="318" spans="1:1" ht="16" x14ac:dyDescent="0.25">
      <c r="A318" s="17"/>
    </row>
    <row r="319" spans="1:1" ht="16" x14ac:dyDescent="0.25">
      <c r="A319" s="17"/>
    </row>
    <row r="320" spans="1:1" ht="16" x14ac:dyDescent="0.25">
      <c r="A320" s="17"/>
    </row>
    <row r="321" spans="1:1" ht="16" x14ac:dyDescent="0.25">
      <c r="A321" s="17"/>
    </row>
    <row r="322" spans="1:1" ht="16" x14ac:dyDescent="0.25">
      <c r="A322" s="17"/>
    </row>
    <row r="323" spans="1:1" ht="16" x14ac:dyDescent="0.25">
      <c r="A323" s="17"/>
    </row>
    <row r="324" spans="1:1" ht="16" x14ac:dyDescent="0.25">
      <c r="A324" s="17"/>
    </row>
    <row r="325" spans="1:1" ht="16" x14ac:dyDescent="0.25">
      <c r="A325" s="17"/>
    </row>
    <row r="326" spans="1:1" ht="16" x14ac:dyDescent="0.25">
      <c r="A326" s="17"/>
    </row>
    <row r="327" spans="1:1" ht="16" x14ac:dyDescent="0.25">
      <c r="A327" s="17"/>
    </row>
    <row r="328" spans="1:1" ht="16" x14ac:dyDescent="0.25">
      <c r="A328" s="17"/>
    </row>
    <row r="329" spans="1:1" ht="16" x14ac:dyDescent="0.25">
      <c r="A329" s="17"/>
    </row>
    <row r="330" spans="1:1" ht="16" x14ac:dyDescent="0.25">
      <c r="A330" s="17"/>
    </row>
    <row r="331" spans="1:1" ht="16" x14ac:dyDescent="0.25">
      <c r="A331" s="17"/>
    </row>
    <row r="332" spans="1:1" ht="16" x14ac:dyDescent="0.25">
      <c r="A332" s="17"/>
    </row>
    <row r="333" spans="1:1" ht="16" x14ac:dyDescent="0.25">
      <c r="A333" s="17"/>
    </row>
    <row r="334" spans="1:1" ht="16" x14ac:dyDescent="0.25">
      <c r="A334" s="17"/>
    </row>
    <row r="335" spans="1:1" ht="16" x14ac:dyDescent="0.25">
      <c r="A335" s="17"/>
    </row>
    <row r="336" spans="1:1" ht="16" x14ac:dyDescent="0.25">
      <c r="A336" s="17"/>
    </row>
    <row r="337" spans="1:1" ht="16" x14ac:dyDescent="0.25">
      <c r="A337" s="17"/>
    </row>
    <row r="338" spans="1:1" ht="16" x14ac:dyDescent="0.25">
      <c r="A338" s="17"/>
    </row>
    <row r="339" spans="1:1" ht="16" x14ac:dyDescent="0.25">
      <c r="A339" s="17"/>
    </row>
    <row r="340" spans="1:1" ht="16" x14ac:dyDescent="0.25">
      <c r="A340" s="17"/>
    </row>
    <row r="341" spans="1:1" ht="16" x14ac:dyDescent="0.25">
      <c r="A341" s="17"/>
    </row>
    <row r="342" spans="1:1" ht="16" x14ac:dyDescent="0.25">
      <c r="A342" s="17"/>
    </row>
    <row r="343" spans="1:1" ht="16" x14ac:dyDescent="0.25">
      <c r="A343" s="17"/>
    </row>
    <row r="344" spans="1:1" ht="16" x14ac:dyDescent="0.25">
      <c r="A344" s="17"/>
    </row>
    <row r="345" spans="1:1" ht="16" x14ac:dyDescent="0.25">
      <c r="A345" s="17"/>
    </row>
    <row r="346" spans="1:1" ht="16" x14ac:dyDescent="0.25">
      <c r="A346" s="17"/>
    </row>
    <row r="347" spans="1:1" ht="16" x14ac:dyDescent="0.25">
      <c r="A347" s="17"/>
    </row>
    <row r="348" spans="1:1" ht="16" x14ac:dyDescent="0.25">
      <c r="A348" s="17"/>
    </row>
    <row r="349" spans="1:1" ht="16" x14ac:dyDescent="0.25">
      <c r="A349" s="17"/>
    </row>
    <row r="350" spans="1:1" ht="16" x14ac:dyDescent="0.25">
      <c r="A350" s="17"/>
    </row>
    <row r="351" spans="1:1" ht="16" x14ac:dyDescent="0.25">
      <c r="A351" s="17"/>
    </row>
    <row r="352" spans="1:1" ht="16" x14ac:dyDescent="0.25">
      <c r="A352" s="17"/>
    </row>
    <row r="353" spans="1:1" ht="16" x14ac:dyDescent="0.25">
      <c r="A353" s="17"/>
    </row>
    <row r="354" spans="1:1" ht="16" x14ac:dyDescent="0.25">
      <c r="A354" s="17"/>
    </row>
    <row r="355" spans="1:1" ht="16" x14ac:dyDescent="0.25">
      <c r="A355" s="17"/>
    </row>
    <row r="356" spans="1:1" ht="16" x14ac:dyDescent="0.25">
      <c r="A356" s="17"/>
    </row>
    <row r="357" spans="1:1" ht="16" x14ac:dyDescent="0.25">
      <c r="A357" s="17"/>
    </row>
    <row r="358" spans="1:1" ht="16" x14ac:dyDescent="0.25">
      <c r="A358" s="17"/>
    </row>
    <row r="359" spans="1:1" ht="16" x14ac:dyDescent="0.25">
      <c r="A359" s="17"/>
    </row>
    <row r="360" spans="1:1" ht="16" x14ac:dyDescent="0.25">
      <c r="A360" s="17"/>
    </row>
    <row r="361" spans="1:1" ht="16" x14ac:dyDescent="0.25">
      <c r="A361" s="17"/>
    </row>
    <row r="362" spans="1:1" ht="16" x14ac:dyDescent="0.25">
      <c r="A362" s="17"/>
    </row>
    <row r="363" spans="1:1" ht="16" x14ac:dyDescent="0.25">
      <c r="A363" s="17"/>
    </row>
    <row r="364" spans="1:1" ht="16" x14ac:dyDescent="0.25">
      <c r="A364" s="17"/>
    </row>
    <row r="365" spans="1:1" ht="16" x14ac:dyDescent="0.25">
      <c r="A365" s="17"/>
    </row>
    <row r="366" spans="1:1" ht="16" x14ac:dyDescent="0.25">
      <c r="A366" s="17"/>
    </row>
    <row r="367" spans="1:1" ht="16" x14ac:dyDescent="0.25">
      <c r="A367" s="17"/>
    </row>
    <row r="368" spans="1:1" ht="16" x14ac:dyDescent="0.25">
      <c r="A368" s="17"/>
    </row>
    <row r="369" spans="1:1" ht="16" x14ac:dyDescent="0.25">
      <c r="A369" s="17"/>
    </row>
    <row r="370" spans="1:1" ht="16" x14ac:dyDescent="0.25">
      <c r="A370" s="17"/>
    </row>
    <row r="371" spans="1:1" ht="16" x14ac:dyDescent="0.25">
      <c r="A371" s="17"/>
    </row>
    <row r="372" spans="1:1" ht="16" x14ac:dyDescent="0.25">
      <c r="A372" s="17"/>
    </row>
    <row r="373" spans="1:1" ht="16" x14ac:dyDescent="0.25">
      <c r="A373" s="17"/>
    </row>
    <row r="374" spans="1:1" ht="16" x14ac:dyDescent="0.25">
      <c r="A374" s="17"/>
    </row>
    <row r="375" spans="1:1" ht="16" x14ac:dyDescent="0.25">
      <c r="A375" s="17"/>
    </row>
    <row r="376" spans="1:1" ht="16" x14ac:dyDescent="0.25">
      <c r="A376" s="17"/>
    </row>
    <row r="377" spans="1:1" ht="16" x14ac:dyDescent="0.25">
      <c r="A377" s="17"/>
    </row>
    <row r="378" spans="1:1" ht="16" x14ac:dyDescent="0.25">
      <c r="A378" s="17"/>
    </row>
    <row r="379" spans="1:1" ht="16" x14ac:dyDescent="0.25">
      <c r="A379" s="17"/>
    </row>
    <row r="380" spans="1:1" ht="16" x14ac:dyDescent="0.25">
      <c r="A380" s="17"/>
    </row>
    <row r="381" spans="1:1" ht="16" x14ac:dyDescent="0.25">
      <c r="A381" s="17"/>
    </row>
    <row r="382" spans="1:1" ht="16" x14ac:dyDescent="0.25">
      <c r="A382" s="17"/>
    </row>
    <row r="383" spans="1:1" ht="16" x14ac:dyDescent="0.25">
      <c r="A383" s="17"/>
    </row>
    <row r="384" spans="1:1" ht="16" x14ac:dyDescent="0.25">
      <c r="A384" s="17"/>
    </row>
    <row r="385" spans="1:1" ht="16" x14ac:dyDescent="0.25">
      <c r="A385" s="17"/>
    </row>
    <row r="386" spans="1:1" ht="16" x14ac:dyDescent="0.25">
      <c r="A386" s="17"/>
    </row>
    <row r="387" spans="1:1" ht="16" x14ac:dyDescent="0.25">
      <c r="A387" s="17"/>
    </row>
    <row r="388" spans="1:1" ht="16" x14ac:dyDescent="0.25">
      <c r="A388" s="17"/>
    </row>
    <row r="389" spans="1:1" ht="16" x14ac:dyDescent="0.25">
      <c r="A389" s="17"/>
    </row>
    <row r="390" spans="1:1" ht="16" x14ac:dyDescent="0.25">
      <c r="A390" s="17"/>
    </row>
    <row r="391" spans="1:1" ht="16" x14ac:dyDescent="0.25">
      <c r="A391" s="17"/>
    </row>
    <row r="392" spans="1:1" ht="16" x14ac:dyDescent="0.25">
      <c r="A392" s="17"/>
    </row>
    <row r="393" spans="1:1" ht="16" x14ac:dyDescent="0.25">
      <c r="A393" s="17"/>
    </row>
    <row r="394" spans="1:1" ht="16" x14ac:dyDescent="0.25">
      <c r="A394" s="17"/>
    </row>
    <row r="395" spans="1:1" ht="16" x14ac:dyDescent="0.25">
      <c r="A395" s="17"/>
    </row>
    <row r="396" spans="1:1" ht="16" x14ac:dyDescent="0.25">
      <c r="A396" s="17"/>
    </row>
    <row r="397" spans="1:1" ht="16" x14ac:dyDescent="0.25">
      <c r="A397" s="17"/>
    </row>
    <row r="398" spans="1:1" ht="16" x14ac:dyDescent="0.25">
      <c r="A398" s="17"/>
    </row>
    <row r="399" spans="1:1" ht="16" x14ac:dyDescent="0.25">
      <c r="A399" s="17"/>
    </row>
    <row r="400" spans="1:1" ht="16" x14ac:dyDescent="0.25">
      <c r="A400" s="17"/>
    </row>
    <row r="401" spans="1:1" ht="16" x14ac:dyDescent="0.25">
      <c r="A401" s="17"/>
    </row>
    <row r="402" spans="1:1" ht="16" x14ac:dyDescent="0.25">
      <c r="A402" s="17"/>
    </row>
    <row r="403" spans="1:1" ht="16" x14ac:dyDescent="0.25">
      <c r="A403" s="17"/>
    </row>
    <row r="404" spans="1:1" ht="16" x14ac:dyDescent="0.25">
      <c r="A404" s="17"/>
    </row>
    <row r="405" spans="1:1" ht="16" x14ac:dyDescent="0.25">
      <c r="A405" s="17"/>
    </row>
    <row r="406" spans="1:1" ht="16" x14ac:dyDescent="0.25">
      <c r="A406" s="17"/>
    </row>
    <row r="407" spans="1:1" ht="16" x14ac:dyDescent="0.25">
      <c r="A407" s="17"/>
    </row>
    <row r="408" spans="1:1" ht="16" x14ac:dyDescent="0.25">
      <c r="A408" s="17"/>
    </row>
    <row r="409" spans="1:1" ht="16" x14ac:dyDescent="0.25">
      <c r="A409" s="17"/>
    </row>
    <row r="410" spans="1:1" ht="16" x14ac:dyDescent="0.25">
      <c r="A410" s="17"/>
    </row>
    <row r="411" spans="1:1" ht="16" x14ac:dyDescent="0.25">
      <c r="A411" s="17"/>
    </row>
    <row r="412" spans="1:1" ht="16" x14ac:dyDescent="0.25">
      <c r="A412" s="17"/>
    </row>
    <row r="413" spans="1:1" ht="16" x14ac:dyDescent="0.25">
      <c r="A413" s="17"/>
    </row>
    <row r="414" spans="1:1" ht="16" x14ac:dyDescent="0.25">
      <c r="A414" s="17"/>
    </row>
    <row r="415" spans="1:1" ht="16" x14ac:dyDescent="0.25">
      <c r="A415" s="17"/>
    </row>
    <row r="416" spans="1:1" ht="16" x14ac:dyDescent="0.25">
      <c r="A416" s="17"/>
    </row>
    <row r="417" spans="1:1" ht="16" x14ac:dyDescent="0.25">
      <c r="A417" s="17"/>
    </row>
    <row r="418" spans="1:1" ht="16" x14ac:dyDescent="0.25">
      <c r="A418" s="17"/>
    </row>
    <row r="419" spans="1:1" ht="16" x14ac:dyDescent="0.25">
      <c r="A419" s="17"/>
    </row>
    <row r="420" spans="1:1" ht="16" x14ac:dyDescent="0.25">
      <c r="A420" s="17"/>
    </row>
    <row r="421" spans="1:1" ht="16" x14ac:dyDescent="0.25">
      <c r="A421" s="17"/>
    </row>
    <row r="422" spans="1:1" ht="16" x14ac:dyDescent="0.25">
      <c r="A422" s="17"/>
    </row>
    <row r="423" spans="1:1" ht="16" x14ac:dyDescent="0.25">
      <c r="A423" s="17"/>
    </row>
    <row r="424" spans="1:1" ht="16" x14ac:dyDescent="0.25">
      <c r="A424" s="17"/>
    </row>
    <row r="425" spans="1:1" ht="16" x14ac:dyDescent="0.25">
      <c r="A425" s="17"/>
    </row>
    <row r="426" spans="1:1" ht="16" x14ac:dyDescent="0.25">
      <c r="A426" s="17"/>
    </row>
    <row r="427" spans="1:1" ht="16" x14ac:dyDescent="0.25">
      <c r="A427" s="17"/>
    </row>
    <row r="428" spans="1:1" ht="16" x14ac:dyDescent="0.25">
      <c r="A428" s="17"/>
    </row>
    <row r="429" spans="1:1" ht="16" x14ac:dyDescent="0.25">
      <c r="A429" s="17"/>
    </row>
    <row r="430" spans="1:1" ht="16" x14ac:dyDescent="0.25">
      <c r="A430" s="17"/>
    </row>
    <row r="431" spans="1:1" ht="16" x14ac:dyDescent="0.25">
      <c r="A431" s="17"/>
    </row>
    <row r="432" spans="1:1" ht="16" x14ac:dyDescent="0.25">
      <c r="A432" s="17"/>
    </row>
    <row r="433" spans="1:1" ht="16" x14ac:dyDescent="0.25">
      <c r="A433" s="17"/>
    </row>
    <row r="434" spans="1:1" ht="16" x14ac:dyDescent="0.25">
      <c r="A434" s="17"/>
    </row>
    <row r="435" spans="1:1" ht="16" x14ac:dyDescent="0.25">
      <c r="A435" s="17"/>
    </row>
    <row r="436" spans="1:1" ht="16" x14ac:dyDescent="0.25">
      <c r="A436" s="17"/>
    </row>
    <row r="437" spans="1:1" ht="16" x14ac:dyDescent="0.25">
      <c r="A437" s="17"/>
    </row>
    <row r="438" spans="1:1" ht="16" x14ac:dyDescent="0.25">
      <c r="A438" s="17"/>
    </row>
    <row r="439" spans="1:1" ht="16" x14ac:dyDescent="0.25">
      <c r="A439" s="17"/>
    </row>
    <row r="440" spans="1:1" ht="16" x14ac:dyDescent="0.25">
      <c r="A440" s="17"/>
    </row>
    <row r="441" spans="1:1" ht="16" x14ac:dyDescent="0.25">
      <c r="A441" s="17"/>
    </row>
    <row r="442" spans="1:1" ht="16" x14ac:dyDescent="0.25">
      <c r="A442" s="17"/>
    </row>
    <row r="443" spans="1:1" ht="16" x14ac:dyDescent="0.25">
      <c r="A443" s="17"/>
    </row>
    <row r="444" spans="1:1" ht="16" x14ac:dyDescent="0.25">
      <c r="A444" s="17"/>
    </row>
    <row r="445" spans="1:1" ht="16" x14ac:dyDescent="0.25">
      <c r="A445" s="17"/>
    </row>
    <row r="446" spans="1:1" ht="16" x14ac:dyDescent="0.25">
      <c r="A446" s="17"/>
    </row>
    <row r="447" spans="1:1" ht="16" x14ac:dyDescent="0.25">
      <c r="A447" s="17"/>
    </row>
    <row r="448" spans="1:1" ht="16" x14ac:dyDescent="0.25">
      <c r="A448" s="17"/>
    </row>
    <row r="449" spans="1:1" ht="16" x14ac:dyDescent="0.25">
      <c r="A449" s="17"/>
    </row>
    <row r="450" spans="1:1" ht="16" x14ac:dyDescent="0.25">
      <c r="A450" s="17"/>
    </row>
    <row r="451" spans="1:1" ht="16" x14ac:dyDescent="0.25">
      <c r="A451" s="17"/>
    </row>
    <row r="452" spans="1:1" ht="16" x14ac:dyDescent="0.25">
      <c r="A452" s="17"/>
    </row>
    <row r="453" spans="1:1" ht="16" x14ac:dyDescent="0.25">
      <c r="A453" s="17"/>
    </row>
    <row r="454" spans="1:1" ht="16" x14ac:dyDescent="0.25">
      <c r="A454" s="17"/>
    </row>
    <row r="455" spans="1:1" ht="16" x14ac:dyDescent="0.25">
      <c r="A455" s="17"/>
    </row>
    <row r="456" spans="1:1" ht="16" x14ac:dyDescent="0.25">
      <c r="A456" s="17"/>
    </row>
    <row r="457" spans="1:1" ht="16" x14ac:dyDescent="0.25">
      <c r="A457" s="17"/>
    </row>
    <row r="458" spans="1:1" ht="16" x14ac:dyDescent="0.25">
      <c r="A458" s="17"/>
    </row>
    <row r="459" spans="1:1" ht="16" x14ac:dyDescent="0.25">
      <c r="A459" s="17"/>
    </row>
    <row r="460" spans="1:1" ht="16" x14ac:dyDescent="0.25">
      <c r="A460" s="17"/>
    </row>
    <row r="461" spans="1:1" ht="16" x14ac:dyDescent="0.25">
      <c r="A461" s="17"/>
    </row>
    <row r="462" spans="1:1" ht="16" x14ac:dyDescent="0.25">
      <c r="A462" s="17"/>
    </row>
    <row r="463" spans="1:1" ht="16" x14ac:dyDescent="0.25">
      <c r="A463" s="17"/>
    </row>
    <row r="464" spans="1:1" ht="16" x14ac:dyDescent="0.25">
      <c r="A464" s="17"/>
    </row>
    <row r="465" spans="1:1" ht="16" x14ac:dyDescent="0.25">
      <c r="A465" s="17"/>
    </row>
    <row r="466" spans="1:1" ht="16" x14ac:dyDescent="0.25">
      <c r="A466" s="17"/>
    </row>
    <row r="467" spans="1:1" ht="16" x14ac:dyDescent="0.25">
      <c r="A467" s="17"/>
    </row>
    <row r="468" spans="1:1" ht="16" x14ac:dyDescent="0.25">
      <c r="A468" s="17"/>
    </row>
    <row r="469" spans="1:1" ht="16" x14ac:dyDescent="0.25">
      <c r="A469" s="17"/>
    </row>
    <row r="470" spans="1:1" ht="16" x14ac:dyDescent="0.25">
      <c r="A470" s="17"/>
    </row>
    <row r="471" spans="1:1" ht="16" x14ac:dyDescent="0.25">
      <c r="A471" s="17"/>
    </row>
    <row r="472" spans="1:1" ht="16" x14ac:dyDescent="0.25">
      <c r="A472" s="17"/>
    </row>
    <row r="473" spans="1:1" ht="16" x14ac:dyDescent="0.25">
      <c r="A473" s="17"/>
    </row>
    <row r="474" spans="1:1" ht="16" x14ac:dyDescent="0.25">
      <c r="A474" s="17"/>
    </row>
    <row r="475" spans="1:1" ht="16" x14ac:dyDescent="0.25">
      <c r="A475" s="17"/>
    </row>
    <row r="476" spans="1:1" ht="16" x14ac:dyDescent="0.25">
      <c r="A476" s="17"/>
    </row>
    <row r="477" spans="1:1" ht="16" x14ac:dyDescent="0.25">
      <c r="A477" s="17"/>
    </row>
    <row r="478" spans="1:1" ht="16" x14ac:dyDescent="0.25">
      <c r="A478" s="17"/>
    </row>
    <row r="479" spans="1:1" ht="16" x14ac:dyDescent="0.25">
      <c r="A479" s="17"/>
    </row>
    <row r="480" spans="1:1" ht="16" x14ac:dyDescent="0.25">
      <c r="A480" s="17"/>
    </row>
    <row r="481" spans="1:1" ht="16" x14ac:dyDescent="0.25">
      <c r="A481" s="17"/>
    </row>
    <row r="482" spans="1:1" ht="16" x14ac:dyDescent="0.25">
      <c r="A482" s="17"/>
    </row>
    <row r="483" spans="1:1" ht="16" x14ac:dyDescent="0.25">
      <c r="A483" s="17"/>
    </row>
    <row r="484" spans="1:1" ht="16" x14ac:dyDescent="0.25">
      <c r="A484" s="17"/>
    </row>
    <row r="485" spans="1:1" ht="16" x14ac:dyDescent="0.25">
      <c r="A485" s="17"/>
    </row>
    <row r="486" spans="1:1" ht="16" x14ac:dyDescent="0.25">
      <c r="A486" s="17"/>
    </row>
    <row r="487" spans="1:1" ht="16" x14ac:dyDescent="0.25">
      <c r="A487" s="17"/>
    </row>
    <row r="488" spans="1:1" ht="16" x14ac:dyDescent="0.25">
      <c r="A488" s="17"/>
    </row>
    <row r="489" spans="1:1" ht="16" x14ac:dyDescent="0.25">
      <c r="A489" s="17"/>
    </row>
    <row r="490" spans="1:1" ht="16" x14ac:dyDescent="0.25">
      <c r="A490" s="17"/>
    </row>
    <row r="491" spans="1:1" ht="16" x14ac:dyDescent="0.25">
      <c r="A491" s="17"/>
    </row>
    <row r="492" spans="1:1" ht="16" x14ac:dyDescent="0.25">
      <c r="A492" s="17"/>
    </row>
    <row r="493" spans="1:1" ht="16" x14ac:dyDescent="0.25">
      <c r="A493" s="17"/>
    </row>
    <row r="494" spans="1:1" ht="16" x14ac:dyDescent="0.25">
      <c r="A494" s="17"/>
    </row>
    <row r="495" spans="1:1" ht="16" x14ac:dyDescent="0.25">
      <c r="A495" s="17"/>
    </row>
    <row r="496" spans="1:1" ht="16" x14ac:dyDescent="0.25">
      <c r="A496" s="17"/>
    </row>
    <row r="497" spans="1:1" ht="16" x14ac:dyDescent="0.25">
      <c r="A497" s="17"/>
    </row>
    <row r="498" spans="1:1" ht="16" x14ac:dyDescent="0.25">
      <c r="A498" s="17"/>
    </row>
    <row r="499" spans="1:1" ht="16" x14ac:dyDescent="0.25">
      <c r="A499" s="17"/>
    </row>
    <row r="500" spans="1:1" ht="16" x14ac:dyDescent="0.25">
      <c r="A500" s="17"/>
    </row>
    <row r="501" spans="1:1" ht="16" x14ac:dyDescent="0.25">
      <c r="A501" s="17"/>
    </row>
    <row r="502" spans="1:1" ht="16" x14ac:dyDescent="0.25">
      <c r="A502" s="17"/>
    </row>
    <row r="503" spans="1:1" ht="16" x14ac:dyDescent="0.25">
      <c r="A503" s="17"/>
    </row>
    <row r="504" spans="1:1" ht="16" x14ac:dyDescent="0.25">
      <c r="A504" s="17"/>
    </row>
    <row r="505" spans="1:1" ht="16" x14ac:dyDescent="0.25">
      <c r="A505" s="17"/>
    </row>
    <row r="506" spans="1:1" ht="16" x14ac:dyDescent="0.25">
      <c r="A506" s="17"/>
    </row>
    <row r="507" spans="1:1" ht="16" x14ac:dyDescent="0.25">
      <c r="A507" s="17"/>
    </row>
    <row r="508" spans="1:1" ht="16" x14ac:dyDescent="0.25">
      <c r="A508" s="17"/>
    </row>
    <row r="509" spans="1:1" ht="16" x14ac:dyDescent="0.25">
      <c r="A509" s="17"/>
    </row>
    <row r="510" spans="1:1" ht="16" x14ac:dyDescent="0.25">
      <c r="A510" s="17"/>
    </row>
    <row r="511" spans="1:1" ht="16" x14ac:dyDescent="0.25">
      <c r="A511" s="17"/>
    </row>
    <row r="512" spans="1:1" ht="16" x14ac:dyDescent="0.25">
      <c r="A512" s="17"/>
    </row>
    <row r="513" spans="1:1" ht="16" x14ac:dyDescent="0.25">
      <c r="A513" s="17"/>
    </row>
    <row r="514" spans="1:1" ht="16" x14ac:dyDescent="0.25">
      <c r="A514" s="17"/>
    </row>
    <row r="515" spans="1:1" ht="16" x14ac:dyDescent="0.25">
      <c r="A515" s="17"/>
    </row>
    <row r="516" spans="1:1" ht="16" x14ac:dyDescent="0.25">
      <c r="A516" s="17"/>
    </row>
    <row r="517" spans="1:1" ht="16" x14ac:dyDescent="0.25">
      <c r="A517" s="17"/>
    </row>
    <row r="518" spans="1:1" ht="16" x14ac:dyDescent="0.25">
      <c r="A518" s="17"/>
    </row>
    <row r="519" spans="1:1" ht="16" x14ac:dyDescent="0.25">
      <c r="A519" s="17"/>
    </row>
    <row r="520" spans="1:1" ht="16" x14ac:dyDescent="0.25">
      <c r="A520" s="17"/>
    </row>
    <row r="521" spans="1:1" ht="16" x14ac:dyDescent="0.25">
      <c r="A521" s="17"/>
    </row>
    <row r="522" spans="1:1" ht="16" x14ac:dyDescent="0.25">
      <c r="A522" s="17"/>
    </row>
    <row r="523" spans="1:1" ht="16" x14ac:dyDescent="0.25">
      <c r="A523" s="17"/>
    </row>
    <row r="524" spans="1:1" ht="16" x14ac:dyDescent="0.25">
      <c r="A524" s="17"/>
    </row>
    <row r="525" spans="1:1" ht="16" x14ac:dyDescent="0.25">
      <c r="A525" s="17"/>
    </row>
    <row r="526" spans="1:1" ht="16" x14ac:dyDescent="0.25">
      <c r="A526" s="17"/>
    </row>
    <row r="527" spans="1:1" ht="16" x14ac:dyDescent="0.25">
      <c r="A527" s="17"/>
    </row>
    <row r="528" spans="1:1" ht="16" x14ac:dyDescent="0.25">
      <c r="A528" s="17"/>
    </row>
    <row r="529" spans="1:1" ht="16" x14ac:dyDescent="0.25">
      <c r="A529" s="17"/>
    </row>
    <row r="530" spans="1:1" ht="16" x14ac:dyDescent="0.25">
      <c r="A530" s="17"/>
    </row>
    <row r="531" spans="1:1" ht="16" x14ac:dyDescent="0.25">
      <c r="A531" s="17"/>
    </row>
    <row r="532" spans="1:1" ht="16" x14ac:dyDescent="0.25">
      <c r="A532" s="17"/>
    </row>
    <row r="533" spans="1:1" ht="16" x14ac:dyDescent="0.25">
      <c r="A533" s="17"/>
    </row>
    <row r="534" spans="1:1" ht="16" x14ac:dyDescent="0.25">
      <c r="A534" s="17"/>
    </row>
    <row r="535" spans="1:1" ht="16" x14ac:dyDescent="0.25">
      <c r="A535" s="17"/>
    </row>
    <row r="536" spans="1:1" ht="16" x14ac:dyDescent="0.25">
      <c r="A536" s="17"/>
    </row>
    <row r="537" spans="1:1" ht="16" x14ac:dyDescent="0.25">
      <c r="A537" s="17"/>
    </row>
    <row r="538" spans="1:1" ht="16" x14ac:dyDescent="0.25">
      <c r="A538" s="17"/>
    </row>
    <row r="539" spans="1:1" ht="16" x14ac:dyDescent="0.25">
      <c r="A539" s="17"/>
    </row>
    <row r="540" spans="1:1" ht="16" x14ac:dyDescent="0.25">
      <c r="A540" s="17"/>
    </row>
    <row r="541" spans="1:1" ht="16" x14ac:dyDescent="0.25">
      <c r="A541" s="17"/>
    </row>
    <row r="542" spans="1:1" ht="16" x14ac:dyDescent="0.25">
      <c r="A542" s="17"/>
    </row>
    <row r="543" spans="1:1" ht="16" x14ac:dyDescent="0.25">
      <c r="A543" s="17"/>
    </row>
    <row r="544" spans="1:1" ht="16" x14ac:dyDescent="0.25">
      <c r="A544" s="17"/>
    </row>
    <row r="545" spans="1:1" ht="16" x14ac:dyDescent="0.25">
      <c r="A545" s="17"/>
    </row>
    <row r="546" spans="1:1" ht="16" x14ac:dyDescent="0.25">
      <c r="A546" s="17"/>
    </row>
    <row r="547" spans="1:1" ht="16" x14ac:dyDescent="0.25">
      <c r="A547" s="17"/>
    </row>
    <row r="548" spans="1:1" ht="16" x14ac:dyDescent="0.25">
      <c r="A548" s="17"/>
    </row>
    <row r="549" spans="1:1" ht="16" x14ac:dyDescent="0.25">
      <c r="A549" s="17"/>
    </row>
    <row r="550" spans="1:1" ht="16" x14ac:dyDescent="0.25">
      <c r="A550" s="17"/>
    </row>
    <row r="551" spans="1:1" ht="16" x14ac:dyDescent="0.25">
      <c r="A551" s="17"/>
    </row>
    <row r="552" spans="1:1" ht="16" x14ac:dyDescent="0.25">
      <c r="A552" s="17"/>
    </row>
    <row r="553" spans="1:1" ht="16" x14ac:dyDescent="0.25">
      <c r="A553" s="17"/>
    </row>
    <row r="554" spans="1:1" ht="16" x14ac:dyDescent="0.25">
      <c r="A554" s="17"/>
    </row>
    <row r="555" spans="1:1" ht="16" x14ac:dyDescent="0.25">
      <c r="A555" s="17"/>
    </row>
    <row r="556" spans="1:1" ht="16" x14ac:dyDescent="0.25">
      <c r="A556" s="17"/>
    </row>
    <row r="557" spans="1:1" ht="16" x14ac:dyDescent="0.25">
      <c r="A557" s="17"/>
    </row>
    <row r="558" spans="1:1" ht="16" x14ac:dyDescent="0.25">
      <c r="A558" s="17"/>
    </row>
    <row r="559" spans="1:1" ht="16" x14ac:dyDescent="0.25">
      <c r="A559" s="17"/>
    </row>
    <row r="560" spans="1:1" ht="16" x14ac:dyDescent="0.25">
      <c r="A560" s="17"/>
    </row>
    <row r="561" spans="1:1" ht="16" x14ac:dyDescent="0.25">
      <c r="A561" s="17"/>
    </row>
    <row r="562" spans="1:1" ht="16" x14ac:dyDescent="0.25">
      <c r="A562" s="17"/>
    </row>
    <row r="563" spans="1:1" ht="16" x14ac:dyDescent="0.25">
      <c r="A563" s="17"/>
    </row>
    <row r="564" spans="1:1" ht="16" x14ac:dyDescent="0.25">
      <c r="A564" s="17"/>
    </row>
    <row r="565" spans="1:1" ht="16" x14ac:dyDescent="0.25">
      <c r="A565" s="17"/>
    </row>
    <row r="566" spans="1:1" ht="16" x14ac:dyDescent="0.25">
      <c r="A566" s="17"/>
    </row>
    <row r="567" spans="1:1" ht="16" x14ac:dyDescent="0.25">
      <c r="A567" s="17"/>
    </row>
    <row r="568" spans="1:1" ht="16" x14ac:dyDescent="0.25">
      <c r="A568" s="17"/>
    </row>
    <row r="569" spans="1:1" ht="16" x14ac:dyDescent="0.25">
      <c r="A569" s="17"/>
    </row>
    <row r="570" spans="1:1" ht="16" x14ac:dyDescent="0.25">
      <c r="A570" s="17"/>
    </row>
    <row r="571" spans="1:1" ht="16" x14ac:dyDescent="0.25">
      <c r="A571" s="17"/>
    </row>
    <row r="572" spans="1:1" ht="16" x14ac:dyDescent="0.25">
      <c r="A572" s="17"/>
    </row>
    <row r="573" spans="1:1" ht="16" x14ac:dyDescent="0.25">
      <c r="A573" s="17"/>
    </row>
    <row r="574" spans="1:1" ht="16" x14ac:dyDescent="0.25">
      <c r="A574" s="17"/>
    </row>
    <row r="575" spans="1:1" ht="16" x14ac:dyDescent="0.25">
      <c r="A575" s="17"/>
    </row>
    <row r="576" spans="1:1" ht="16" x14ac:dyDescent="0.25">
      <c r="A576" s="17"/>
    </row>
    <row r="577" spans="1:1" ht="16" x14ac:dyDescent="0.25">
      <c r="A577" s="17"/>
    </row>
    <row r="578" spans="1:1" ht="16" x14ac:dyDescent="0.25">
      <c r="A578" s="17"/>
    </row>
    <row r="579" spans="1:1" ht="16" x14ac:dyDescent="0.25">
      <c r="A579" s="17"/>
    </row>
    <row r="580" spans="1:1" ht="16" x14ac:dyDescent="0.25">
      <c r="A580" s="17"/>
    </row>
    <row r="581" spans="1:1" ht="16" x14ac:dyDescent="0.25">
      <c r="A581" s="17"/>
    </row>
    <row r="582" spans="1:1" ht="16" x14ac:dyDescent="0.25">
      <c r="A582" s="17"/>
    </row>
    <row r="583" spans="1:1" ht="16" x14ac:dyDescent="0.25">
      <c r="A583" s="17"/>
    </row>
    <row r="584" spans="1:1" ht="16" x14ac:dyDescent="0.25">
      <c r="A584" s="17"/>
    </row>
    <row r="585" spans="1:1" ht="16" x14ac:dyDescent="0.25">
      <c r="A585" s="17"/>
    </row>
    <row r="586" spans="1:1" ht="16" x14ac:dyDescent="0.25">
      <c r="A586" s="17"/>
    </row>
    <row r="587" spans="1:1" ht="16" x14ac:dyDescent="0.25">
      <c r="A587" s="17"/>
    </row>
    <row r="588" spans="1:1" ht="16" x14ac:dyDescent="0.25">
      <c r="A588" s="17"/>
    </row>
    <row r="589" spans="1:1" ht="16" x14ac:dyDescent="0.25">
      <c r="A589" s="17"/>
    </row>
    <row r="590" spans="1:1" ht="16" x14ac:dyDescent="0.25">
      <c r="A590" s="17"/>
    </row>
    <row r="591" spans="1:1" ht="16" x14ac:dyDescent="0.25">
      <c r="A591" s="17"/>
    </row>
    <row r="592" spans="1:1" ht="16" x14ac:dyDescent="0.25">
      <c r="A592" s="17"/>
    </row>
    <row r="593" spans="1:1" ht="16" x14ac:dyDescent="0.25">
      <c r="A593" s="17"/>
    </row>
    <row r="594" spans="1:1" ht="16" x14ac:dyDescent="0.25">
      <c r="A594" s="17"/>
    </row>
    <row r="595" spans="1:1" ht="16" x14ac:dyDescent="0.25">
      <c r="A595" s="17"/>
    </row>
    <row r="596" spans="1:1" ht="16" x14ac:dyDescent="0.25">
      <c r="A596" s="17"/>
    </row>
    <row r="597" spans="1:1" ht="16" x14ac:dyDescent="0.25">
      <c r="A597" s="17"/>
    </row>
    <row r="598" spans="1:1" ht="16" x14ac:dyDescent="0.25">
      <c r="A598" s="17"/>
    </row>
    <row r="599" spans="1:1" ht="16" x14ac:dyDescent="0.25">
      <c r="A599" s="17"/>
    </row>
    <row r="600" spans="1:1" ht="16" x14ac:dyDescent="0.25">
      <c r="A600" s="17"/>
    </row>
    <row r="601" spans="1:1" ht="16" x14ac:dyDescent="0.25">
      <c r="A601" s="17"/>
    </row>
    <row r="602" spans="1:1" ht="16" x14ac:dyDescent="0.25">
      <c r="A602" s="17"/>
    </row>
    <row r="603" spans="1:1" ht="16" x14ac:dyDescent="0.25">
      <c r="A603" s="17"/>
    </row>
    <row r="604" spans="1:1" ht="16" x14ac:dyDescent="0.25">
      <c r="A604" s="17"/>
    </row>
    <row r="605" spans="1:1" ht="16" x14ac:dyDescent="0.25">
      <c r="A605" s="17"/>
    </row>
    <row r="606" spans="1:1" ht="16" x14ac:dyDescent="0.25">
      <c r="A606" s="17"/>
    </row>
    <row r="607" spans="1:1" ht="16" x14ac:dyDescent="0.25">
      <c r="A607" s="17"/>
    </row>
    <row r="608" spans="1:1" ht="16" x14ac:dyDescent="0.25">
      <c r="A608" s="17"/>
    </row>
    <row r="609" spans="1:1" ht="16" x14ac:dyDescent="0.25">
      <c r="A609" s="17"/>
    </row>
    <row r="610" spans="1:1" ht="16" x14ac:dyDescent="0.25">
      <c r="A610" s="17"/>
    </row>
    <row r="611" spans="1:1" ht="16" x14ac:dyDescent="0.25">
      <c r="A611" s="17"/>
    </row>
    <row r="612" spans="1:1" ht="16" x14ac:dyDescent="0.25">
      <c r="A612" s="17"/>
    </row>
    <row r="613" spans="1:1" ht="16" x14ac:dyDescent="0.25">
      <c r="A613" s="17"/>
    </row>
    <row r="614" spans="1:1" ht="16" x14ac:dyDescent="0.25">
      <c r="A614" s="17"/>
    </row>
    <row r="615" spans="1:1" ht="16" x14ac:dyDescent="0.25">
      <c r="A615" s="17"/>
    </row>
    <row r="616" spans="1:1" ht="16" x14ac:dyDescent="0.25">
      <c r="A616" s="17"/>
    </row>
    <row r="617" spans="1:1" ht="16" x14ac:dyDescent="0.25">
      <c r="A617" s="17"/>
    </row>
    <row r="618" spans="1:1" ht="16" x14ac:dyDescent="0.25">
      <c r="A618" s="17"/>
    </row>
    <row r="619" spans="1:1" ht="16" x14ac:dyDescent="0.25">
      <c r="A619" s="17"/>
    </row>
    <row r="620" spans="1:1" ht="16" x14ac:dyDescent="0.25">
      <c r="A620" s="17"/>
    </row>
    <row r="621" spans="1:1" ht="16" x14ac:dyDescent="0.25">
      <c r="A621" s="17"/>
    </row>
    <row r="622" spans="1:1" ht="16" x14ac:dyDescent="0.25">
      <c r="A622" s="17"/>
    </row>
    <row r="623" spans="1:1" ht="16" x14ac:dyDescent="0.25">
      <c r="A623" s="17"/>
    </row>
    <row r="624" spans="1:1" ht="16" x14ac:dyDescent="0.25">
      <c r="A624" s="17"/>
    </row>
    <row r="625" spans="1:1" ht="16" x14ac:dyDescent="0.25">
      <c r="A625" s="17"/>
    </row>
    <row r="626" spans="1:1" ht="16" x14ac:dyDescent="0.25">
      <c r="A626" s="17"/>
    </row>
    <row r="627" spans="1:1" ht="16" x14ac:dyDescent="0.25">
      <c r="A627" s="17"/>
    </row>
    <row r="628" spans="1:1" ht="16" x14ac:dyDescent="0.25">
      <c r="A628" s="17"/>
    </row>
    <row r="629" spans="1:1" ht="16" x14ac:dyDescent="0.25">
      <c r="A629" s="17"/>
    </row>
    <row r="630" spans="1:1" ht="16" x14ac:dyDescent="0.25">
      <c r="A630" s="17"/>
    </row>
    <row r="631" spans="1:1" ht="16" x14ac:dyDescent="0.25">
      <c r="A631" s="17"/>
    </row>
    <row r="632" spans="1:1" ht="16" x14ac:dyDescent="0.25">
      <c r="A632" s="17"/>
    </row>
    <row r="633" spans="1:1" ht="16" x14ac:dyDescent="0.25">
      <c r="A633" s="17"/>
    </row>
    <row r="634" spans="1:1" ht="16" x14ac:dyDescent="0.25">
      <c r="A634" s="17"/>
    </row>
    <row r="635" spans="1:1" ht="16" x14ac:dyDescent="0.25">
      <c r="A635" s="17"/>
    </row>
    <row r="636" spans="1:1" ht="16" x14ac:dyDescent="0.25">
      <c r="A636" s="17"/>
    </row>
    <row r="637" spans="1:1" ht="16" x14ac:dyDescent="0.25">
      <c r="A637" s="17"/>
    </row>
    <row r="638" spans="1:1" ht="16" x14ac:dyDescent="0.25">
      <c r="A638" s="17"/>
    </row>
    <row r="639" spans="1:1" ht="16" x14ac:dyDescent="0.25">
      <c r="A639" s="17"/>
    </row>
    <row r="640" spans="1:1" ht="16" x14ac:dyDescent="0.25">
      <c r="A640" s="17"/>
    </row>
    <row r="641" spans="1:1" ht="16" x14ac:dyDescent="0.25">
      <c r="A641" s="17"/>
    </row>
    <row r="642" spans="1:1" ht="16" x14ac:dyDescent="0.25">
      <c r="A642" s="17"/>
    </row>
    <row r="643" spans="1:1" ht="16" x14ac:dyDescent="0.25">
      <c r="A643" s="17"/>
    </row>
    <row r="644" spans="1:1" ht="16" x14ac:dyDescent="0.25">
      <c r="A644" s="17"/>
    </row>
    <row r="645" spans="1:1" ht="16" x14ac:dyDescent="0.25">
      <c r="A645" s="17"/>
    </row>
    <row r="646" spans="1:1" ht="16" x14ac:dyDescent="0.25">
      <c r="A646" s="17"/>
    </row>
    <row r="647" spans="1:1" ht="16" x14ac:dyDescent="0.25">
      <c r="A647" s="17"/>
    </row>
    <row r="648" spans="1:1" ht="16" x14ac:dyDescent="0.25">
      <c r="A648" s="17"/>
    </row>
    <row r="649" spans="1:1" ht="16" x14ac:dyDescent="0.25">
      <c r="A649" s="17"/>
    </row>
    <row r="650" spans="1:1" ht="16" x14ac:dyDescent="0.25">
      <c r="A650" s="17"/>
    </row>
    <row r="651" spans="1:1" ht="16" x14ac:dyDescent="0.25">
      <c r="A651" s="17"/>
    </row>
    <row r="652" spans="1:1" ht="16" x14ac:dyDescent="0.25">
      <c r="A652" s="17"/>
    </row>
    <row r="653" spans="1:1" ht="16" x14ac:dyDescent="0.25">
      <c r="A653" s="17"/>
    </row>
    <row r="654" spans="1:1" ht="16" x14ac:dyDescent="0.25">
      <c r="A654" s="17"/>
    </row>
    <row r="655" spans="1:1" ht="16" x14ac:dyDescent="0.25">
      <c r="A655" s="17"/>
    </row>
    <row r="656" spans="1:1" ht="16" x14ac:dyDescent="0.25">
      <c r="A656" s="17"/>
    </row>
    <row r="657" spans="1:1" ht="16" x14ac:dyDescent="0.25">
      <c r="A657" s="17"/>
    </row>
    <row r="658" spans="1:1" ht="16" x14ac:dyDescent="0.25">
      <c r="A658" s="17"/>
    </row>
    <row r="659" spans="1:1" ht="16" x14ac:dyDescent="0.25">
      <c r="A659" s="17"/>
    </row>
    <row r="660" spans="1:1" ht="16" x14ac:dyDescent="0.25">
      <c r="A660" s="17"/>
    </row>
    <row r="661" spans="1:1" ht="16" x14ac:dyDescent="0.25">
      <c r="A661" s="17"/>
    </row>
    <row r="662" spans="1:1" ht="16" x14ac:dyDescent="0.25">
      <c r="A662" s="17"/>
    </row>
    <row r="663" spans="1:1" ht="16" x14ac:dyDescent="0.25">
      <c r="A663" s="17"/>
    </row>
    <row r="664" spans="1:1" ht="16" x14ac:dyDescent="0.25">
      <c r="A664" s="17"/>
    </row>
    <row r="665" spans="1:1" ht="16" x14ac:dyDescent="0.25">
      <c r="A665" s="17"/>
    </row>
    <row r="666" spans="1:1" ht="16" x14ac:dyDescent="0.25">
      <c r="A666" s="17"/>
    </row>
    <row r="667" spans="1:1" ht="16" x14ac:dyDescent="0.25">
      <c r="A667" s="17"/>
    </row>
    <row r="668" spans="1:1" ht="16" x14ac:dyDescent="0.25">
      <c r="A668" s="17"/>
    </row>
    <row r="669" spans="1:1" ht="16" x14ac:dyDescent="0.25">
      <c r="A669" s="17"/>
    </row>
    <row r="670" spans="1:1" ht="16" x14ac:dyDescent="0.25">
      <c r="A670" s="17"/>
    </row>
    <row r="671" spans="1:1" ht="16" x14ac:dyDescent="0.25">
      <c r="A671" s="17"/>
    </row>
    <row r="672" spans="1:1" ht="16" x14ac:dyDescent="0.25">
      <c r="A672" s="17"/>
    </row>
    <row r="673" spans="1:1" ht="16" x14ac:dyDescent="0.25">
      <c r="A673" s="17"/>
    </row>
    <row r="674" spans="1:1" ht="16" x14ac:dyDescent="0.25">
      <c r="A674" s="17"/>
    </row>
    <row r="675" spans="1:1" ht="16" x14ac:dyDescent="0.25">
      <c r="A675" s="17"/>
    </row>
    <row r="676" spans="1:1" ht="16" x14ac:dyDescent="0.25">
      <c r="A676" s="17"/>
    </row>
    <row r="677" spans="1:1" ht="16" x14ac:dyDescent="0.25">
      <c r="A677" s="17"/>
    </row>
    <row r="678" spans="1:1" ht="16" x14ac:dyDescent="0.25">
      <c r="A678" s="17"/>
    </row>
    <row r="679" spans="1:1" ht="16" x14ac:dyDescent="0.25">
      <c r="A679" s="17"/>
    </row>
    <row r="680" spans="1:1" ht="16" x14ac:dyDescent="0.25">
      <c r="A680" s="17"/>
    </row>
    <row r="681" spans="1:1" ht="16" x14ac:dyDescent="0.25">
      <c r="A681" s="17"/>
    </row>
    <row r="682" spans="1:1" ht="16" x14ac:dyDescent="0.25">
      <c r="A682" s="17"/>
    </row>
    <row r="683" spans="1:1" ht="16" x14ac:dyDescent="0.25">
      <c r="A683" s="17"/>
    </row>
    <row r="684" spans="1:1" ht="16" x14ac:dyDescent="0.25">
      <c r="A684" s="17"/>
    </row>
    <row r="685" spans="1:1" ht="16" x14ac:dyDescent="0.25">
      <c r="A685" s="17"/>
    </row>
    <row r="686" spans="1:1" ht="16" x14ac:dyDescent="0.25">
      <c r="A686" s="17"/>
    </row>
    <row r="687" spans="1:1" ht="16" x14ac:dyDescent="0.25">
      <c r="A687" s="17"/>
    </row>
    <row r="688" spans="1:1" ht="16" x14ac:dyDescent="0.25">
      <c r="A688" s="17"/>
    </row>
    <row r="689" spans="1:1" ht="16" x14ac:dyDescent="0.25">
      <c r="A689" s="17"/>
    </row>
    <row r="690" spans="1:1" ht="16" x14ac:dyDescent="0.25">
      <c r="A690" s="17"/>
    </row>
    <row r="691" spans="1:1" ht="16" x14ac:dyDescent="0.25">
      <c r="A691" s="17"/>
    </row>
    <row r="692" spans="1:1" ht="16" x14ac:dyDescent="0.25">
      <c r="A692" s="17"/>
    </row>
    <row r="693" spans="1:1" ht="16" x14ac:dyDescent="0.25">
      <c r="A693" s="17"/>
    </row>
    <row r="694" spans="1:1" ht="16" x14ac:dyDescent="0.25">
      <c r="A694" s="17"/>
    </row>
    <row r="695" spans="1:1" ht="16" x14ac:dyDescent="0.25">
      <c r="A695" s="17"/>
    </row>
    <row r="696" spans="1:1" ht="16" x14ac:dyDescent="0.25">
      <c r="A696" s="17"/>
    </row>
    <row r="697" spans="1:1" ht="16" x14ac:dyDescent="0.25">
      <c r="A697" s="17"/>
    </row>
    <row r="698" spans="1:1" ht="16" x14ac:dyDescent="0.25">
      <c r="A698" s="17"/>
    </row>
    <row r="699" spans="1:1" ht="16" x14ac:dyDescent="0.25">
      <c r="A699" s="17"/>
    </row>
    <row r="700" spans="1:1" ht="16" x14ac:dyDescent="0.25">
      <c r="A700" s="17"/>
    </row>
    <row r="701" spans="1:1" ht="16" x14ac:dyDescent="0.25">
      <c r="A701" s="17"/>
    </row>
    <row r="702" spans="1:1" ht="16" x14ac:dyDescent="0.25">
      <c r="A702" s="17"/>
    </row>
    <row r="703" spans="1:1" ht="16" x14ac:dyDescent="0.25">
      <c r="A703" s="17"/>
    </row>
    <row r="704" spans="1:1" ht="16" x14ac:dyDescent="0.25">
      <c r="A704" s="17"/>
    </row>
    <row r="705" spans="1:1" ht="16" x14ac:dyDescent="0.25">
      <c r="A705" s="17"/>
    </row>
    <row r="706" spans="1:1" ht="16" x14ac:dyDescent="0.25">
      <c r="A706" s="17"/>
    </row>
    <row r="707" spans="1:1" ht="16" x14ac:dyDescent="0.25">
      <c r="A707" s="17"/>
    </row>
    <row r="708" spans="1:1" ht="16" x14ac:dyDescent="0.25">
      <c r="A708" s="17"/>
    </row>
    <row r="709" spans="1:1" ht="16" x14ac:dyDescent="0.25">
      <c r="A709" s="17"/>
    </row>
    <row r="710" spans="1:1" ht="16" x14ac:dyDescent="0.25">
      <c r="A710" s="17"/>
    </row>
    <row r="711" spans="1:1" ht="16" x14ac:dyDescent="0.25">
      <c r="A711" s="17"/>
    </row>
    <row r="712" spans="1:1" ht="16" x14ac:dyDescent="0.25">
      <c r="A712" s="17"/>
    </row>
    <row r="713" spans="1:1" ht="16" x14ac:dyDescent="0.25">
      <c r="A713" s="17"/>
    </row>
    <row r="714" spans="1:1" ht="16" x14ac:dyDescent="0.25">
      <c r="A714" s="17"/>
    </row>
    <row r="715" spans="1:1" ht="16" x14ac:dyDescent="0.25">
      <c r="A715" s="17"/>
    </row>
    <row r="716" spans="1:1" ht="16" x14ac:dyDescent="0.25">
      <c r="A716" s="17"/>
    </row>
    <row r="717" spans="1:1" ht="16" x14ac:dyDescent="0.25">
      <c r="A717" s="17"/>
    </row>
    <row r="718" spans="1:1" ht="16" x14ac:dyDescent="0.25">
      <c r="A718" s="17"/>
    </row>
    <row r="719" spans="1:1" ht="16" x14ac:dyDescent="0.25">
      <c r="A719" s="17"/>
    </row>
    <row r="720" spans="1:1" ht="16" x14ac:dyDescent="0.25">
      <c r="A720" s="17"/>
    </row>
    <row r="721" spans="1:1" ht="16" x14ac:dyDescent="0.25">
      <c r="A721" s="17"/>
    </row>
    <row r="722" spans="1:1" ht="16" x14ac:dyDescent="0.25">
      <c r="A722" s="17"/>
    </row>
    <row r="723" spans="1:1" ht="16" x14ac:dyDescent="0.25">
      <c r="A723" s="17"/>
    </row>
    <row r="724" spans="1:1" ht="16" x14ac:dyDescent="0.25">
      <c r="A724" s="17"/>
    </row>
    <row r="725" spans="1:1" ht="16" x14ac:dyDescent="0.25">
      <c r="A725" s="17"/>
    </row>
    <row r="726" spans="1:1" ht="16" x14ac:dyDescent="0.25">
      <c r="A726" s="17"/>
    </row>
    <row r="727" spans="1:1" ht="16" x14ac:dyDescent="0.25">
      <c r="A727" s="17"/>
    </row>
    <row r="728" spans="1:1" ht="16" x14ac:dyDescent="0.25">
      <c r="A728" s="17"/>
    </row>
    <row r="729" spans="1:1" ht="16" x14ac:dyDescent="0.25">
      <c r="A729" s="17"/>
    </row>
    <row r="730" spans="1:1" ht="16" x14ac:dyDescent="0.25">
      <c r="A730" s="17"/>
    </row>
    <row r="731" spans="1:1" ht="16" x14ac:dyDescent="0.25">
      <c r="A731" s="17"/>
    </row>
    <row r="732" spans="1:1" ht="16" x14ac:dyDescent="0.25">
      <c r="A732" s="17"/>
    </row>
    <row r="733" spans="1:1" ht="16" x14ac:dyDescent="0.25">
      <c r="A733" s="17"/>
    </row>
    <row r="734" spans="1:1" ht="16" x14ac:dyDescent="0.25">
      <c r="A734" s="17"/>
    </row>
    <row r="735" spans="1:1" ht="16" x14ac:dyDescent="0.25">
      <c r="A735" s="17"/>
    </row>
    <row r="736" spans="1:1" ht="16" x14ac:dyDescent="0.25">
      <c r="A736" s="17"/>
    </row>
    <row r="737" spans="1:1" ht="16" x14ac:dyDescent="0.25">
      <c r="A737" s="17"/>
    </row>
    <row r="738" spans="1:1" ht="16" x14ac:dyDescent="0.25">
      <c r="A738" s="17"/>
    </row>
    <row r="739" spans="1:1" ht="16" x14ac:dyDescent="0.25">
      <c r="A739" s="17"/>
    </row>
    <row r="740" spans="1:1" ht="16" x14ac:dyDescent="0.25">
      <c r="A740" s="17"/>
    </row>
    <row r="741" spans="1:1" ht="16" x14ac:dyDescent="0.25">
      <c r="A741" s="17"/>
    </row>
    <row r="742" spans="1:1" ht="16" x14ac:dyDescent="0.25">
      <c r="A742" s="17"/>
    </row>
    <row r="743" spans="1:1" ht="16" x14ac:dyDescent="0.25">
      <c r="A743" s="17"/>
    </row>
    <row r="744" spans="1:1" ht="16" x14ac:dyDescent="0.25">
      <c r="A744" s="17"/>
    </row>
    <row r="745" spans="1:1" ht="16" x14ac:dyDescent="0.25">
      <c r="A745" s="17"/>
    </row>
    <row r="746" spans="1:1" ht="16" x14ac:dyDescent="0.25">
      <c r="A746" s="17"/>
    </row>
    <row r="747" spans="1:1" ht="16" x14ac:dyDescent="0.25">
      <c r="A747" s="17"/>
    </row>
    <row r="748" spans="1:1" ht="16" x14ac:dyDescent="0.25">
      <c r="A748" s="17"/>
    </row>
    <row r="749" spans="1:1" ht="16" x14ac:dyDescent="0.25">
      <c r="A749" s="17"/>
    </row>
    <row r="750" spans="1:1" ht="16" x14ac:dyDescent="0.25">
      <c r="A750" s="17"/>
    </row>
    <row r="751" spans="1:1" ht="16" x14ac:dyDescent="0.25">
      <c r="A751" s="17"/>
    </row>
    <row r="752" spans="1:1" ht="16" x14ac:dyDescent="0.25">
      <c r="A752" s="17"/>
    </row>
    <row r="753" spans="1:1" ht="16" x14ac:dyDescent="0.25">
      <c r="A753" s="17"/>
    </row>
    <row r="754" spans="1:1" ht="16" x14ac:dyDescent="0.25">
      <c r="A754" s="17"/>
    </row>
    <row r="755" spans="1:1" ht="16" x14ac:dyDescent="0.25">
      <c r="A755" s="17"/>
    </row>
    <row r="756" spans="1:1" ht="16" x14ac:dyDescent="0.25">
      <c r="A756" s="17"/>
    </row>
    <row r="757" spans="1:1" ht="16" x14ac:dyDescent="0.25">
      <c r="A757" s="17"/>
    </row>
    <row r="758" spans="1:1" ht="16" x14ac:dyDescent="0.25">
      <c r="A758" s="17"/>
    </row>
    <row r="759" spans="1:1" ht="16" x14ac:dyDescent="0.25">
      <c r="A759" s="17"/>
    </row>
    <row r="760" spans="1:1" ht="16" x14ac:dyDescent="0.25">
      <c r="A760" s="17"/>
    </row>
    <row r="761" spans="1:1" ht="16" x14ac:dyDescent="0.25">
      <c r="A761" s="17"/>
    </row>
    <row r="762" spans="1:1" ht="16" x14ac:dyDescent="0.25">
      <c r="A762" s="17"/>
    </row>
    <row r="763" spans="1:1" ht="16" x14ac:dyDescent="0.25">
      <c r="A763" s="17"/>
    </row>
    <row r="764" spans="1:1" ht="16" x14ac:dyDescent="0.25">
      <c r="A764" s="17"/>
    </row>
    <row r="765" spans="1:1" ht="16" x14ac:dyDescent="0.25">
      <c r="A765" s="17"/>
    </row>
    <row r="766" spans="1:1" ht="16" x14ac:dyDescent="0.25">
      <c r="A766" s="17"/>
    </row>
    <row r="767" spans="1:1" ht="16" x14ac:dyDescent="0.25">
      <c r="A767" s="17"/>
    </row>
    <row r="768" spans="1:1" ht="16" x14ac:dyDescent="0.25">
      <c r="A768" s="17"/>
    </row>
    <row r="769" spans="1:1" ht="16" x14ac:dyDescent="0.25">
      <c r="A769" s="17"/>
    </row>
    <row r="770" spans="1:1" ht="16" x14ac:dyDescent="0.25">
      <c r="A770" s="17"/>
    </row>
    <row r="771" spans="1:1" ht="16" x14ac:dyDescent="0.25">
      <c r="A771" s="17"/>
    </row>
    <row r="772" spans="1:1" ht="16" x14ac:dyDescent="0.25">
      <c r="A772" s="17"/>
    </row>
    <row r="773" spans="1:1" ht="16" x14ac:dyDescent="0.25">
      <c r="A773" s="17"/>
    </row>
    <row r="774" spans="1:1" ht="16" x14ac:dyDescent="0.25">
      <c r="A774" s="17"/>
    </row>
    <row r="775" spans="1:1" ht="16" x14ac:dyDescent="0.25">
      <c r="A775" s="17"/>
    </row>
    <row r="776" spans="1:1" ht="16" x14ac:dyDescent="0.25">
      <c r="A776" s="17"/>
    </row>
    <row r="777" spans="1:1" ht="16" x14ac:dyDescent="0.25">
      <c r="A777" s="17"/>
    </row>
    <row r="778" spans="1:1" ht="16" x14ac:dyDescent="0.25">
      <c r="A778" s="17"/>
    </row>
    <row r="779" spans="1:1" ht="16" x14ac:dyDescent="0.25">
      <c r="A779" s="17"/>
    </row>
    <row r="780" spans="1:1" ht="16" x14ac:dyDescent="0.25">
      <c r="A780" s="17"/>
    </row>
    <row r="781" spans="1:1" ht="16" x14ac:dyDescent="0.25">
      <c r="A781" s="17"/>
    </row>
    <row r="782" spans="1:1" ht="16" x14ac:dyDescent="0.25">
      <c r="A782" s="17"/>
    </row>
    <row r="783" spans="1:1" ht="16" x14ac:dyDescent="0.25">
      <c r="A783" s="17"/>
    </row>
    <row r="784" spans="1:1" ht="16" x14ac:dyDescent="0.25">
      <c r="A784" s="17"/>
    </row>
    <row r="785" spans="1:1" ht="16" x14ac:dyDescent="0.25">
      <c r="A785" s="17"/>
    </row>
    <row r="786" spans="1:1" ht="16" x14ac:dyDescent="0.25">
      <c r="A786" s="17"/>
    </row>
    <row r="787" spans="1:1" ht="16" x14ac:dyDescent="0.25">
      <c r="A787" s="17"/>
    </row>
    <row r="788" spans="1:1" ht="16" x14ac:dyDescent="0.25">
      <c r="A788" s="17"/>
    </row>
    <row r="789" spans="1:1" ht="16" x14ac:dyDescent="0.25">
      <c r="A789" s="17"/>
    </row>
    <row r="790" spans="1:1" ht="16" x14ac:dyDescent="0.25">
      <c r="A790" s="17"/>
    </row>
    <row r="791" spans="1:1" ht="16" x14ac:dyDescent="0.25">
      <c r="A791" s="17"/>
    </row>
    <row r="792" spans="1:1" ht="16" x14ac:dyDescent="0.25">
      <c r="A792" s="17"/>
    </row>
    <row r="793" spans="1:1" ht="16" x14ac:dyDescent="0.25">
      <c r="A793" s="17"/>
    </row>
    <row r="794" spans="1:1" ht="16" x14ac:dyDescent="0.25">
      <c r="A794" s="17"/>
    </row>
    <row r="795" spans="1:1" ht="16" x14ac:dyDescent="0.25">
      <c r="A795" s="17"/>
    </row>
    <row r="796" spans="1:1" ht="16" x14ac:dyDescent="0.25">
      <c r="A796" s="17"/>
    </row>
    <row r="797" spans="1:1" ht="16" x14ac:dyDescent="0.25">
      <c r="A797" s="17"/>
    </row>
    <row r="798" spans="1:1" ht="16" x14ac:dyDescent="0.25">
      <c r="A798" s="17"/>
    </row>
    <row r="799" spans="1:1" ht="16" x14ac:dyDescent="0.25">
      <c r="A799" s="17"/>
    </row>
    <row r="800" spans="1:1" ht="16" x14ac:dyDescent="0.25">
      <c r="A800" s="17"/>
    </row>
    <row r="801" spans="1:1" ht="16" x14ac:dyDescent="0.25">
      <c r="A801" s="17"/>
    </row>
    <row r="802" spans="1:1" ht="16" x14ac:dyDescent="0.25">
      <c r="A802" s="17"/>
    </row>
    <row r="803" spans="1:1" ht="16" x14ac:dyDescent="0.25">
      <c r="A803" s="17"/>
    </row>
    <row r="804" spans="1:1" ht="16" x14ac:dyDescent="0.25">
      <c r="A804" s="17"/>
    </row>
    <row r="805" spans="1:1" ht="16" x14ac:dyDescent="0.25">
      <c r="A805" s="17"/>
    </row>
    <row r="806" spans="1:1" ht="16" x14ac:dyDescent="0.25">
      <c r="A806" s="17"/>
    </row>
    <row r="807" spans="1:1" ht="16" x14ac:dyDescent="0.25">
      <c r="A807" s="17"/>
    </row>
    <row r="808" spans="1:1" ht="16" x14ac:dyDescent="0.25">
      <c r="A808" s="17"/>
    </row>
    <row r="809" spans="1:1" ht="16" x14ac:dyDescent="0.25">
      <c r="A809" s="17"/>
    </row>
    <row r="810" spans="1:1" ht="16" x14ac:dyDescent="0.25">
      <c r="A810" s="17"/>
    </row>
    <row r="811" spans="1:1" ht="16" x14ac:dyDescent="0.25">
      <c r="A811" s="17"/>
    </row>
    <row r="812" spans="1:1" ht="16" x14ac:dyDescent="0.25">
      <c r="A812" s="17"/>
    </row>
    <row r="813" spans="1:1" ht="16" x14ac:dyDescent="0.25">
      <c r="A813" s="17"/>
    </row>
    <row r="814" spans="1:1" ht="16" x14ac:dyDescent="0.25">
      <c r="A814" s="17"/>
    </row>
    <row r="815" spans="1:1" ht="16" x14ac:dyDescent="0.25">
      <c r="A815" s="17"/>
    </row>
    <row r="816" spans="1:1" ht="16" x14ac:dyDescent="0.25">
      <c r="A816" s="17"/>
    </row>
    <row r="817" spans="1:1" ht="16" x14ac:dyDescent="0.25">
      <c r="A817" s="17"/>
    </row>
    <row r="818" spans="1:1" ht="16" x14ac:dyDescent="0.25">
      <c r="A818" s="17"/>
    </row>
    <row r="819" spans="1:1" ht="16" x14ac:dyDescent="0.25">
      <c r="A819" s="17"/>
    </row>
    <row r="820" spans="1:1" ht="16" x14ac:dyDescent="0.25">
      <c r="A820" s="17"/>
    </row>
    <row r="821" spans="1:1" ht="16" x14ac:dyDescent="0.25">
      <c r="A821" s="17"/>
    </row>
    <row r="822" spans="1:1" ht="16" x14ac:dyDescent="0.25">
      <c r="A822" s="17"/>
    </row>
    <row r="823" spans="1:1" ht="16" x14ac:dyDescent="0.25">
      <c r="A823" s="17"/>
    </row>
    <row r="824" spans="1:1" ht="16" x14ac:dyDescent="0.25">
      <c r="A824" s="17"/>
    </row>
    <row r="825" spans="1:1" ht="16" x14ac:dyDescent="0.25">
      <c r="A825" s="17"/>
    </row>
    <row r="826" spans="1:1" ht="16" x14ac:dyDescent="0.25">
      <c r="A826" s="17"/>
    </row>
    <row r="827" spans="1:1" ht="16" x14ac:dyDescent="0.25">
      <c r="A827" s="17"/>
    </row>
    <row r="828" spans="1:1" ht="16" x14ac:dyDescent="0.25">
      <c r="A828" s="17"/>
    </row>
    <row r="829" spans="1:1" ht="16" x14ac:dyDescent="0.25">
      <c r="A829" s="17"/>
    </row>
    <row r="830" spans="1:1" ht="16" x14ac:dyDescent="0.25">
      <c r="A830" s="17"/>
    </row>
    <row r="831" spans="1:1" ht="16" x14ac:dyDescent="0.25">
      <c r="A831" s="17"/>
    </row>
    <row r="832" spans="1:1" ht="16" x14ac:dyDescent="0.25">
      <c r="A832" s="17"/>
    </row>
    <row r="833" spans="1:1" ht="16" x14ac:dyDescent="0.25">
      <c r="A833" s="17"/>
    </row>
    <row r="834" spans="1:1" ht="16" x14ac:dyDescent="0.25">
      <c r="A834" s="17"/>
    </row>
    <row r="835" spans="1:1" ht="16" x14ac:dyDescent="0.25">
      <c r="A835" s="17"/>
    </row>
    <row r="836" spans="1:1" ht="16" x14ac:dyDescent="0.25">
      <c r="A836" s="17"/>
    </row>
    <row r="837" spans="1:1" ht="16" x14ac:dyDescent="0.25">
      <c r="A837" s="17"/>
    </row>
    <row r="838" spans="1:1" ht="16" x14ac:dyDescent="0.25">
      <c r="A838" s="17"/>
    </row>
    <row r="839" spans="1:1" ht="16" x14ac:dyDescent="0.25">
      <c r="A839" s="17"/>
    </row>
    <row r="840" spans="1:1" ht="16" x14ac:dyDescent="0.25">
      <c r="A840" s="17"/>
    </row>
    <row r="841" spans="1:1" ht="16" x14ac:dyDescent="0.25">
      <c r="A841" s="17"/>
    </row>
    <row r="842" spans="1:1" ht="16" x14ac:dyDescent="0.25">
      <c r="A842" s="17"/>
    </row>
    <row r="843" spans="1:1" ht="16" x14ac:dyDescent="0.25">
      <c r="A843" s="17"/>
    </row>
    <row r="844" spans="1:1" ht="16" x14ac:dyDescent="0.25">
      <c r="A844" s="17"/>
    </row>
    <row r="845" spans="1:1" ht="16" x14ac:dyDescent="0.25">
      <c r="A845" s="17"/>
    </row>
    <row r="846" spans="1:1" ht="16" x14ac:dyDescent="0.25">
      <c r="A846" s="17"/>
    </row>
    <row r="847" spans="1:1" ht="16" x14ac:dyDescent="0.25">
      <c r="A847" s="17"/>
    </row>
    <row r="848" spans="1:1" ht="16" x14ac:dyDescent="0.25">
      <c r="A848" s="17"/>
    </row>
    <row r="849" spans="1:1" ht="16" x14ac:dyDescent="0.25">
      <c r="A849" s="17"/>
    </row>
    <row r="850" spans="1:1" ht="16" x14ac:dyDescent="0.25">
      <c r="A850" s="17"/>
    </row>
    <row r="851" spans="1:1" ht="16" x14ac:dyDescent="0.25">
      <c r="A851" s="17"/>
    </row>
    <row r="852" spans="1:1" ht="16" x14ac:dyDescent="0.25">
      <c r="A852" s="17"/>
    </row>
    <row r="853" spans="1:1" ht="16" x14ac:dyDescent="0.25">
      <c r="A853" s="17"/>
    </row>
    <row r="854" spans="1:1" ht="16" x14ac:dyDescent="0.25">
      <c r="A854" s="17"/>
    </row>
    <row r="855" spans="1:1" ht="16" x14ac:dyDescent="0.25">
      <c r="A855" s="17"/>
    </row>
    <row r="856" spans="1:1" ht="16" x14ac:dyDescent="0.25">
      <c r="A856" s="17"/>
    </row>
    <row r="857" spans="1:1" ht="16" x14ac:dyDescent="0.25">
      <c r="A857" s="17"/>
    </row>
    <row r="858" spans="1:1" ht="16" x14ac:dyDescent="0.25">
      <c r="A858" s="17"/>
    </row>
    <row r="859" spans="1:1" ht="16" x14ac:dyDescent="0.25">
      <c r="A859" s="17"/>
    </row>
    <row r="860" spans="1:1" ht="16" x14ac:dyDescent="0.25">
      <c r="A860" s="17"/>
    </row>
    <row r="861" spans="1:1" ht="16" x14ac:dyDescent="0.25">
      <c r="A861" s="17"/>
    </row>
    <row r="862" spans="1:1" ht="16" x14ac:dyDescent="0.25">
      <c r="A862" s="17"/>
    </row>
    <row r="863" spans="1:1" ht="16" x14ac:dyDescent="0.25">
      <c r="A863" s="17"/>
    </row>
    <row r="864" spans="1:1" ht="16" x14ac:dyDescent="0.25">
      <c r="A864" s="17"/>
    </row>
    <row r="865" spans="1:1" ht="16" x14ac:dyDescent="0.25">
      <c r="A865" s="17"/>
    </row>
    <row r="866" spans="1:1" ht="16" x14ac:dyDescent="0.25">
      <c r="A866" s="17"/>
    </row>
    <row r="867" spans="1:1" ht="16" x14ac:dyDescent="0.25">
      <c r="A867" s="17"/>
    </row>
    <row r="868" spans="1:1" ht="16" x14ac:dyDescent="0.25">
      <c r="A868" s="17"/>
    </row>
    <row r="869" spans="1:1" ht="16" x14ac:dyDescent="0.25">
      <c r="A869" s="17"/>
    </row>
    <row r="870" spans="1:1" ht="16" x14ac:dyDescent="0.25">
      <c r="A870" s="17"/>
    </row>
    <row r="871" spans="1:1" ht="16" x14ac:dyDescent="0.25">
      <c r="A871" s="17"/>
    </row>
    <row r="872" spans="1:1" ht="16" x14ac:dyDescent="0.25">
      <c r="A872" s="17"/>
    </row>
    <row r="873" spans="1:1" ht="16" x14ac:dyDescent="0.25">
      <c r="A873" s="17"/>
    </row>
    <row r="874" spans="1:1" ht="16" x14ac:dyDescent="0.25">
      <c r="A874" s="17"/>
    </row>
    <row r="875" spans="1:1" ht="16" x14ac:dyDescent="0.25">
      <c r="A875" s="17"/>
    </row>
    <row r="876" spans="1:1" ht="16" x14ac:dyDescent="0.25">
      <c r="A876" s="17"/>
    </row>
    <row r="877" spans="1:1" ht="16" x14ac:dyDescent="0.25">
      <c r="A877" s="17"/>
    </row>
    <row r="878" spans="1:1" ht="16" x14ac:dyDescent="0.25">
      <c r="A878" s="17"/>
    </row>
    <row r="879" spans="1:1" ht="16" x14ac:dyDescent="0.25">
      <c r="A879" s="17"/>
    </row>
    <row r="880" spans="1:1" ht="16" x14ac:dyDescent="0.25">
      <c r="A880" s="17"/>
    </row>
    <row r="881" spans="1:1" ht="16" x14ac:dyDescent="0.25">
      <c r="A881" s="17"/>
    </row>
    <row r="882" spans="1:1" ht="16" x14ac:dyDescent="0.25">
      <c r="A882" s="17"/>
    </row>
    <row r="883" spans="1:1" ht="16" x14ac:dyDescent="0.25">
      <c r="A883" s="17"/>
    </row>
    <row r="884" spans="1:1" ht="16" x14ac:dyDescent="0.25">
      <c r="A884" s="17"/>
    </row>
    <row r="885" spans="1:1" ht="16" x14ac:dyDescent="0.25">
      <c r="A885" s="17"/>
    </row>
    <row r="886" spans="1:1" ht="16" x14ac:dyDescent="0.25">
      <c r="A886" s="17"/>
    </row>
    <row r="887" spans="1:1" ht="16" x14ac:dyDescent="0.25">
      <c r="A887" s="17"/>
    </row>
    <row r="888" spans="1:1" ht="16" x14ac:dyDescent="0.25">
      <c r="A888" s="17"/>
    </row>
    <row r="889" spans="1:1" ht="16" x14ac:dyDescent="0.25">
      <c r="A889" s="17"/>
    </row>
    <row r="890" spans="1:1" ht="16" x14ac:dyDescent="0.25">
      <c r="A890" s="17"/>
    </row>
    <row r="891" spans="1:1" ht="16" x14ac:dyDescent="0.25">
      <c r="A891" s="17"/>
    </row>
    <row r="892" spans="1:1" ht="16" x14ac:dyDescent="0.25">
      <c r="A892" s="17"/>
    </row>
    <row r="893" spans="1:1" ht="16" x14ac:dyDescent="0.25">
      <c r="A893" s="17"/>
    </row>
    <row r="894" spans="1:1" ht="16" x14ac:dyDescent="0.25">
      <c r="A894" s="17"/>
    </row>
    <row r="895" spans="1:1" ht="16" x14ac:dyDescent="0.25">
      <c r="A895" s="17"/>
    </row>
    <row r="896" spans="1:1" ht="16" x14ac:dyDescent="0.25">
      <c r="A896" s="17"/>
    </row>
    <row r="897" spans="1:1" ht="16" x14ac:dyDescent="0.25">
      <c r="A897" s="17"/>
    </row>
    <row r="898" spans="1:1" ht="16" x14ac:dyDescent="0.25">
      <c r="A898" s="17"/>
    </row>
    <row r="899" spans="1:1" ht="16" x14ac:dyDescent="0.25">
      <c r="A899" s="17"/>
    </row>
    <row r="900" spans="1:1" ht="16" x14ac:dyDescent="0.25">
      <c r="A900" s="17"/>
    </row>
    <row r="901" spans="1:1" ht="16" x14ac:dyDescent="0.25">
      <c r="A901" s="17"/>
    </row>
    <row r="902" spans="1:1" ht="16" x14ac:dyDescent="0.25">
      <c r="A902" s="17"/>
    </row>
    <row r="903" spans="1:1" ht="16" x14ac:dyDescent="0.25">
      <c r="A903" s="17"/>
    </row>
    <row r="904" spans="1:1" ht="16" x14ac:dyDescent="0.25">
      <c r="A904" s="17"/>
    </row>
    <row r="905" spans="1:1" ht="16" x14ac:dyDescent="0.25">
      <c r="A905" s="17"/>
    </row>
    <row r="906" spans="1:1" ht="16" x14ac:dyDescent="0.25">
      <c r="A906" s="17"/>
    </row>
    <row r="907" spans="1:1" ht="16" x14ac:dyDescent="0.25">
      <c r="A907" s="17"/>
    </row>
    <row r="908" spans="1:1" ht="16" x14ac:dyDescent="0.25">
      <c r="A908" s="17"/>
    </row>
    <row r="909" spans="1:1" ht="16" x14ac:dyDescent="0.25">
      <c r="A909" s="17"/>
    </row>
    <row r="910" spans="1:1" ht="16" x14ac:dyDescent="0.25">
      <c r="A910" s="17"/>
    </row>
    <row r="911" spans="1:1" ht="16" x14ac:dyDescent="0.25">
      <c r="A911" s="17"/>
    </row>
    <row r="912" spans="1:1" ht="16" x14ac:dyDescent="0.25">
      <c r="A912" s="17"/>
    </row>
    <row r="913" spans="1:1" ht="16" x14ac:dyDescent="0.25">
      <c r="A913" s="17"/>
    </row>
    <row r="914" spans="1:1" ht="16" x14ac:dyDescent="0.25">
      <c r="A914" s="17"/>
    </row>
    <row r="915" spans="1:1" ht="16" x14ac:dyDescent="0.25">
      <c r="A915" s="17"/>
    </row>
    <row r="916" spans="1:1" ht="16" x14ac:dyDescent="0.25">
      <c r="A916" s="17"/>
    </row>
    <row r="917" spans="1:1" ht="16" x14ac:dyDescent="0.25">
      <c r="A917" s="17"/>
    </row>
    <row r="918" spans="1:1" ht="16" x14ac:dyDescent="0.25">
      <c r="A918" s="17"/>
    </row>
    <row r="919" spans="1:1" ht="16" x14ac:dyDescent="0.25">
      <c r="A919" s="17"/>
    </row>
    <row r="920" spans="1:1" ht="16" x14ac:dyDescent="0.25">
      <c r="A920" s="17"/>
    </row>
    <row r="921" spans="1:1" ht="16" x14ac:dyDescent="0.25">
      <c r="A921" s="17"/>
    </row>
    <row r="922" spans="1:1" ht="16" x14ac:dyDescent="0.25">
      <c r="A922" s="17"/>
    </row>
    <row r="923" spans="1:1" ht="16" x14ac:dyDescent="0.25">
      <c r="A923" s="17"/>
    </row>
    <row r="924" spans="1:1" ht="16" x14ac:dyDescent="0.25">
      <c r="A924" s="17"/>
    </row>
    <row r="925" spans="1:1" ht="16" x14ac:dyDescent="0.25">
      <c r="A925" s="17"/>
    </row>
    <row r="926" spans="1:1" ht="16" x14ac:dyDescent="0.25">
      <c r="A926" s="17"/>
    </row>
    <row r="927" spans="1:1" ht="16" x14ac:dyDescent="0.25">
      <c r="A927" s="17"/>
    </row>
    <row r="928" spans="1:1" ht="16" x14ac:dyDescent="0.25">
      <c r="A928" s="17"/>
    </row>
    <row r="929" spans="1:1" ht="16" x14ac:dyDescent="0.25">
      <c r="A929" s="17"/>
    </row>
    <row r="930" spans="1:1" ht="16" x14ac:dyDescent="0.25">
      <c r="A930" s="17"/>
    </row>
    <row r="931" spans="1:1" ht="16" x14ac:dyDescent="0.25">
      <c r="A931" s="17"/>
    </row>
    <row r="932" spans="1:1" ht="16" x14ac:dyDescent="0.25">
      <c r="A932" s="17"/>
    </row>
    <row r="933" spans="1:1" ht="16" x14ac:dyDescent="0.25">
      <c r="A933" s="17"/>
    </row>
    <row r="934" spans="1:1" ht="16" x14ac:dyDescent="0.25">
      <c r="A934" s="17"/>
    </row>
    <row r="935" spans="1:1" ht="16" x14ac:dyDescent="0.25">
      <c r="A935" s="17"/>
    </row>
    <row r="936" spans="1:1" ht="16" x14ac:dyDescent="0.25">
      <c r="A936" s="17"/>
    </row>
    <row r="937" spans="1:1" ht="16" x14ac:dyDescent="0.25">
      <c r="A937" s="17"/>
    </row>
    <row r="938" spans="1:1" ht="16" x14ac:dyDescent="0.25">
      <c r="A938" s="17"/>
    </row>
    <row r="939" spans="1:1" ht="16" x14ac:dyDescent="0.25">
      <c r="A939" s="17"/>
    </row>
    <row r="940" spans="1:1" ht="16" x14ac:dyDescent="0.25">
      <c r="A940" s="17"/>
    </row>
    <row r="941" spans="1:1" ht="16" x14ac:dyDescent="0.25">
      <c r="A941" s="17"/>
    </row>
    <row r="942" spans="1:1" ht="16" x14ac:dyDescent="0.25">
      <c r="A942" s="17"/>
    </row>
    <row r="943" spans="1:1" ht="16" x14ac:dyDescent="0.25">
      <c r="A943" s="17"/>
    </row>
    <row r="944" spans="1:1" ht="16" x14ac:dyDescent="0.25">
      <c r="A944" s="17"/>
    </row>
    <row r="945" spans="1:1" ht="16" x14ac:dyDescent="0.25">
      <c r="A945" s="17"/>
    </row>
    <row r="946" spans="1:1" ht="16" x14ac:dyDescent="0.25">
      <c r="A946" s="17"/>
    </row>
    <row r="947" spans="1:1" ht="16" x14ac:dyDescent="0.25">
      <c r="A947" s="17"/>
    </row>
    <row r="948" spans="1:1" ht="16" x14ac:dyDescent="0.25">
      <c r="A948" s="17"/>
    </row>
    <row r="949" spans="1:1" ht="16" x14ac:dyDescent="0.25">
      <c r="A949" s="17"/>
    </row>
    <row r="950" spans="1:1" ht="16" x14ac:dyDescent="0.25">
      <c r="A950" s="17"/>
    </row>
    <row r="951" spans="1:1" ht="16" x14ac:dyDescent="0.25">
      <c r="A951" s="17"/>
    </row>
    <row r="952" spans="1:1" ht="16" x14ac:dyDescent="0.25">
      <c r="A952" s="17"/>
    </row>
    <row r="953" spans="1:1" ht="16" x14ac:dyDescent="0.25">
      <c r="A953" s="17"/>
    </row>
    <row r="954" spans="1:1" ht="16" x14ac:dyDescent="0.25">
      <c r="A954" s="17"/>
    </row>
    <row r="955" spans="1:1" ht="16" x14ac:dyDescent="0.25">
      <c r="A955" s="17"/>
    </row>
    <row r="956" spans="1:1" ht="16" x14ac:dyDescent="0.25">
      <c r="A956" s="17"/>
    </row>
    <row r="957" spans="1:1" ht="16" x14ac:dyDescent="0.25">
      <c r="A957" s="17"/>
    </row>
    <row r="958" spans="1:1" ht="16" x14ac:dyDescent="0.25">
      <c r="A958" s="17"/>
    </row>
    <row r="959" spans="1:1" ht="16" x14ac:dyDescent="0.25">
      <c r="A959" s="17"/>
    </row>
    <row r="960" spans="1:1" ht="16" x14ac:dyDescent="0.25">
      <c r="A960" s="17"/>
    </row>
    <row r="961" spans="1:1" ht="16" x14ac:dyDescent="0.25">
      <c r="A961" s="17"/>
    </row>
    <row r="962" spans="1:1" ht="16" x14ac:dyDescent="0.25">
      <c r="A962" s="17"/>
    </row>
    <row r="963" spans="1:1" ht="16" x14ac:dyDescent="0.25">
      <c r="A963" s="17"/>
    </row>
    <row r="964" spans="1:1" ht="16" x14ac:dyDescent="0.25">
      <c r="A964" s="17"/>
    </row>
    <row r="965" spans="1:1" ht="16" x14ac:dyDescent="0.25">
      <c r="A965" s="17"/>
    </row>
    <row r="966" spans="1:1" ht="16" x14ac:dyDescent="0.25">
      <c r="A966" s="17"/>
    </row>
    <row r="967" spans="1:1" ht="16" x14ac:dyDescent="0.25">
      <c r="A967" s="17"/>
    </row>
    <row r="968" spans="1:1" ht="16" x14ac:dyDescent="0.25">
      <c r="A968" s="17"/>
    </row>
    <row r="969" spans="1:1" ht="16" x14ac:dyDescent="0.25">
      <c r="A969" s="17"/>
    </row>
    <row r="970" spans="1:1" ht="16" x14ac:dyDescent="0.25">
      <c r="A970" s="17"/>
    </row>
    <row r="971" spans="1:1" ht="16" x14ac:dyDescent="0.25">
      <c r="A971" s="17"/>
    </row>
    <row r="972" spans="1:1" ht="16" x14ac:dyDescent="0.25">
      <c r="A972" s="17"/>
    </row>
    <row r="973" spans="1:1" ht="16" x14ac:dyDescent="0.25">
      <c r="A973" s="17"/>
    </row>
    <row r="974" spans="1:1" ht="16" x14ac:dyDescent="0.25">
      <c r="A974" s="17"/>
    </row>
    <row r="975" spans="1:1" ht="16" x14ac:dyDescent="0.25">
      <c r="A975" s="17"/>
    </row>
    <row r="976" spans="1:1" ht="16" x14ac:dyDescent="0.25">
      <c r="A976" s="17"/>
    </row>
    <row r="977" spans="1:1" ht="16" x14ac:dyDescent="0.25">
      <c r="A977" s="17"/>
    </row>
    <row r="978" spans="1:1" ht="16" x14ac:dyDescent="0.25">
      <c r="A978" s="17"/>
    </row>
    <row r="979" spans="1:1" ht="16" x14ac:dyDescent="0.25">
      <c r="A979" s="17"/>
    </row>
    <row r="980" spans="1:1" ht="16" x14ac:dyDescent="0.25">
      <c r="A980" s="17"/>
    </row>
    <row r="981" spans="1:1" ht="16" x14ac:dyDescent="0.25">
      <c r="A981" s="17"/>
    </row>
    <row r="982" spans="1:1" ht="16" x14ac:dyDescent="0.25">
      <c r="A982" s="17"/>
    </row>
    <row r="983" spans="1:1" ht="16" x14ac:dyDescent="0.25">
      <c r="A983" s="17"/>
    </row>
    <row r="984" spans="1:1" ht="16" x14ac:dyDescent="0.25">
      <c r="A984" s="17"/>
    </row>
    <row r="985" spans="1:1" ht="16" x14ac:dyDescent="0.25">
      <c r="A985" s="17"/>
    </row>
    <row r="986" spans="1:1" ht="16" x14ac:dyDescent="0.25">
      <c r="A986" s="17"/>
    </row>
    <row r="987" spans="1:1" ht="16" x14ac:dyDescent="0.25">
      <c r="A987" s="17"/>
    </row>
    <row r="988" spans="1:1" ht="16" x14ac:dyDescent="0.25">
      <c r="A988" s="17"/>
    </row>
    <row r="989" spans="1:1" ht="16" x14ac:dyDescent="0.25">
      <c r="A989" s="17"/>
    </row>
    <row r="990" spans="1:1" ht="16" x14ac:dyDescent="0.25">
      <c r="A990" s="17"/>
    </row>
    <row r="991" spans="1:1" ht="16" x14ac:dyDescent="0.25">
      <c r="A991" s="17"/>
    </row>
    <row r="992" spans="1:1" ht="16" x14ac:dyDescent="0.25">
      <c r="A992" s="17"/>
    </row>
    <row r="993" spans="1:1" ht="16" x14ac:dyDescent="0.25">
      <c r="A993" s="17"/>
    </row>
    <row r="994" spans="1:1" ht="16" x14ac:dyDescent="0.25">
      <c r="A994" s="17"/>
    </row>
    <row r="995" spans="1:1" ht="16" x14ac:dyDescent="0.25">
      <c r="A995" s="17"/>
    </row>
    <row r="996" spans="1:1" ht="16" x14ac:dyDescent="0.25">
      <c r="A996" s="17"/>
    </row>
    <row r="997" spans="1:1" ht="16" x14ac:dyDescent="0.25">
      <c r="A997" s="17"/>
    </row>
    <row r="998" spans="1:1" ht="16" x14ac:dyDescent="0.25">
      <c r="A998" s="17"/>
    </row>
    <row r="999" spans="1:1" ht="16" x14ac:dyDescent="0.25">
      <c r="A999" s="17"/>
    </row>
    <row r="1000" spans="1:1" ht="16" x14ac:dyDescent="0.25">
      <c r="A1000" s="17"/>
    </row>
    <row r="1001" spans="1:1" ht="16" x14ac:dyDescent="0.25">
      <c r="A1001" s="17"/>
    </row>
    <row r="1002" spans="1:1" ht="16" x14ac:dyDescent="0.25">
      <c r="A1002" s="17"/>
    </row>
    <row r="1003" spans="1:1" ht="16" x14ac:dyDescent="0.25">
      <c r="A1003" s="17"/>
    </row>
    <row r="1004" spans="1:1" ht="16" x14ac:dyDescent="0.25">
      <c r="A1004" s="17"/>
    </row>
    <row r="1005" spans="1:1" ht="16" x14ac:dyDescent="0.25">
      <c r="A1005" s="17"/>
    </row>
    <row r="1006" spans="1:1" ht="16" x14ac:dyDescent="0.25">
      <c r="A1006" s="17"/>
    </row>
    <row r="1007" spans="1:1" ht="16" x14ac:dyDescent="0.25">
      <c r="A1007" s="17"/>
    </row>
    <row r="1008" spans="1:1" ht="16" x14ac:dyDescent="0.25">
      <c r="A1008" s="17"/>
    </row>
    <row r="1009" spans="1:1" ht="16" x14ac:dyDescent="0.25">
      <c r="A1009" s="17"/>
    </row>
    <row r="1010" spans="1:1" ht="16" x14ac:dyDescent="0.25">
      <c r="A1010" s="17"/>
    </row>
    <row r="1011" spans="1:1" ht="16" x14ac:dyDescent="0.25">
      <c r="A1011" s="17"/>
    </row>
    <row r="1012" spans="1:1" ht="16" x14ac:dyDescent="0.25">
      <c r="A1012" s="17"/>
    </row>
    <row r="1013" spans="1:1" ht="16" x14ac:dyDescent="0.25">
      <c r="A1013" s="17"/>
    </row>
    <row r="1014" spans="1:1" ht="16" x14ac:dyDescent="0.25">
      <c r="A1014" s="17"/>
    </row>
    <row r="1015" spans="1:1" ht="16" x14ac:dyDescent="0.25">
      <c r="A1015" s="17"/>
    </row>
    <row r="1016" spans="1:1" ht="16" x14ac:dyDescent="0.25">
      <c r="A1016" s="17"/>
    </row>
    <row r="1017" spans="1:1" ht="16" x14ac:dyDescent="0.25">
      <c r="A1017" s="17"/>
    </row>
    <row r="1018" spans="1:1" ht="16" x14ac:dyDescent="0.25">
      <c r="A1018" s="17"/>
    </row>
    <row r="1019" spans="1:1" ht="16" x14ac:dyDescent="0.25">
      <c r="A1019" s="17"/>
    </row>
    <row r="1020" spans="1:1" ht="16" x14ac:dyDescent="0.25">
      <c r="A1020" s="17"/>
    </row>
    <row r="1021" spans="1:1" ht="16" x14ac:dyDescent="0.25">
      <c r="A1021" s="17"/>
    </row>
    <row r="1022" spans="1:1" ht="16" x14ac:dyDescent="0.25">
      <c r="A1022" s="17"/>
    </row>
    <row r="1023" spans="1:1" ht="16" x14ac:dyDescent="0.25">
      <c r="A1023" s="17"/>
    </row>
    <row r="1024" spans="1:1" ht="16" x14ac:dyDescent="0.25">
      <c r="A1024" s="17"/>
    </row>
    <row r="1025" spans="1:1" ht="16" x14ac:dyDescent="0.25">
      <c r="A1025" s="17"/>
    </row>
    <row r="1026" spans="1:1" ht="16" x14ac:dyDescent="0.25">
      <c r="A1026" s="17"/>
    </row>
    <row r="1027" spans="1:1" ht="16" x14ac:dyDescent="0.25">
      <c r="A1027" s="17"/>
    </row>
    <row r="1028" spans="1:1" ht="16" x14ac:dyDescent="0.25">
      <c r="A1028" s="17"/>
    </row>
    <row r="1029" spans="1:1" ht="16" x14ac:dyDescent="0.25">
      <c r="A1029" s="17"/>
    </row>
    <row r="1030" spans="1:1" ht="16" x14ac:dyDescent="0.25">
      <c r="A1030" s="17"/>
    </row>
    <row r="1031" spans="1:1" ht="16" x14ac:dyDescent="0.25">
      <c r="A1031" s="17"/>
    </row>
    <row r="1032" spans="1:1" ht="16" x14ac:dyDescent="0.25">
      <c r="A1032" s="17"/>
    </row>
    <row r="1033" spans="1:1" ht="16" x14ac:dyDescent="0.25">
      <c r="A1033" s="17"/>
    </row>
    <row r="1034" spans="1:1" ht="16" x14ac:dyDescent="0.25">
      <c r="A1034" s="17"/>
    </row>
    <row r="1035" spans="1:1" ht="16" x14ac:dyDescent="0.25">
      <c r="A1035" s="17"/>
    </row>
    <row r="1036" spans="1:1" ht="16" x14ac:dyDescent="0.25">
      <c r="A1036" s="17"/>
    </row>
    <row r="1037" spans="1:1" ht="16" x14ac:dyDescent="0.25">
      <c r="A1037" s="17"/>
    </row>
    <row r="1038" spans="1:1" ht="16" x14ac:dyDescent="0.25">
      <c r="A1038" s="17"/>
    </row>
    <row r="1039" spans="1:1" ht="16" x14ac:dyDescent="0.25">
      <c r="A1039" s="17"/>
    </row>
    <row r="1040" spans="1:1" ht="16" x14ac:dyDescent="0.25">
      <c r="A1040" s="17"/>
    </row>
    <row r="1041" spans="1:1" ht="16" x14ac:dyDescent="0.25">
      <c r="A1041" s="17"/>
    </row>
    <row r="1042" spans="1:1" ht="16" x14ac:dyDescent="0.25">
      <c r="A1042" s="17"/>
    </row>
    <row r="1043" spans="1:1" ht="16" x14ac:dyDescent="0.25">
      <c r="A1043" s="17"/>
    </row>
    <row r="1044" spans="1:1" ht="16" x14ac:dyDescent="0.25">
      <c r="A1044" s="17"/>
    </row>
    <row r="1045" spans="1:1" ht="16" x14ac:dyDescent="0.25">
      <c r="A1045" s="17"/>
    </row>
    <row r="1046" spans="1:1" ht="16" x14ac:dyDescent="0.25">
      <c r="A1046" s="17"/>
    </row>
    <row r="1047" spans="1:1" ht="16" x14ac:dyDescent="0.25">
      <c r="A1047" s="17"/>
    </row>
    <row r="1048" spans="1:1" ht="16" x14ac:dyDescent="0.25">
      <c r="A1048" s="17"/>
    </row>
    <row r="1049" spans="1:1" ht="16" x14ac:dyDescent="0.25">
      <c r="A1049" s="17"/>
    </row>
    <row r="1050" spans="1:1" ht="16" x14ac:dyDescent="0.25">
      <c r="A1050" s="17"/>
    </row>
    <row r="1051" spans="1:1" ht="16" x14ac:dyDescent="0.25">
      <c r="A1051" s="17"/>
    </row>
    <row r="1052" spans="1:1" ht="16" x14ac:dyDescent="0.25">
      <c r="A1052" s="17"/>
    </row>
    <row r="1053" spans="1:1" ht="16" x14ac:dyDescent="0.25">
      <c r="A1053" s="17"/>
    </row>
    <row r="1054" spans="1:1" ht="16" x14ac:dyDescent="0.25">
      <c r="A1054" s="17"/>
    </row>
    <row r="1055" spans="1:1" ht="16" x14ac:dyDescent="0.25">
      <c r="A1055" s="17"/>
    </row>
    <row r="1056" spans="1:1" ht="16" x14ac:dyDescent="0.25">
      <c r="A1056" s="17"/>
    </row>
    <row r="1057" spans="1:1" ht="16" x14ac:dyDescent="0.25">
      <c r="A1057" s="17"/>
    </row>
    <row r="1058" spans="1:1" ht="16" x14ac:dyDescent="0.25">
      <c r="A1058" s="17"/>
    </row>
    <row r="1059" spans="1:1" ht="16" x14ac:dyDescent="0.25">
      <c r="A1059" s="17"/>
    </row>
    <row r="1060" spans="1:1" ht="16" x14ac:dyDescent="0.25">
      <c r="A1060" s="17"/>
    </row>
    <row r="1061" spans="1:1" ht="16" x14ac:dyDescent="0.25">
      <c r="A1061" s="17"/>
    </row>
    <row r="1062" spans="1:1" ht="16" x14ac:dyDescent="0.25">
      <c r="A1062" s="17"/>
    </row>
    <row r="1063" spans="1:1" ht="16" x14ac:dyDescent="0.25">
      <c r="A1063" s="17"/>
    </row>
    <row r="1064" spans="1:1" ht="16" x14ac:dyDescent="0.25">
      <c r="A1064" s="17"/>
    </row>
    <row r="1065" spans="1:1" ht="16" x14ac:dyDescent="0.25">
      <c r="A1065" s="17"/>
    </row>
    <row r="1066" spans="1:1" ht="16" x14ac:dyDescent="0.25">
      <c r="A1066" s="17"/>
    </row>
    <row r="1067" spans="1:1" ht="16" x14ac:dyDescent="0.25">
      <c r="A1067" s="17"/>
    </row>
    <row r="1068" spans="1:1" ht="16" x14ac:dyDescent="0.25">
      <c r="A1068" s="17"/>
    </row>
    <row r="1069" spans="1:1" ht="16" x14ac:dyDescent="0.25">
      <c r="A1069" s="17"/>
    </row>
    <row r="1070" spans="1:1" ht="16" x14ac:dyDescent="0.25">
      <c r="A1070" s="17"/>
    </row>
    <row r="1071" spans="1:1" ht="16" x14ac:dyDescent="0.25">
      <c r="A1071" s="17"/>
    </row>
    <row r="1072" spans="1:1" ht="16" x14ac:dyDescent="0.25">
      <c r="A1072" s="17"/>
    </row>
    <row r="1073" spans="1:1" ht="16" x14ac:dyDescent="0.25">
      <c r="A1073" s="17"/>
    </row>
    <row r="1074" spans="1:1" ht="16" x14ac:dyDescent="0.25">
      <c r="A1074" s="17"/>
    </row>
    <row r="1075" spans="1:1" ht="16" x14ac:dyDescent="0.25">
      <c r="A1075" s="17"/>
    </row>
    <row r="1076" spans="1:1" ht="16" x14ac:dyDescent="0.25">
      <c r="A1076" s="17"/>
    </row>
    <row r="1077" spans="1:1" ht="16" x14ac:dyDescent="0.25">
      <c r="A1077" s="17"/>
    </row>
    <row r="1078" spans="1:1" ht="16" x14ac:dyDescent="0.25">
      <c r="A1078" s="17"/>
    </row>
    <row r="1079" spans="1:1" ht="16" x14ac:dyDescent="0.25">
      <c r="A1079" s="17"/>
    </row>
    <row r="1080" spans="1:1" ht="16" x14ac:dyDescent="0.25">
      <c r="A1080" s="17"/>
    </row>
    <row r="1081" spans="1:1" ht="16" x14ac:dyDescent="0.25">
      <c r="A1081" s="17"/>
    </row>
    <row r="1082" spans="1:1" ht="16" x14ac:dyDescent="0.25">
      <c r="A1082" s="17"/>
    </row>
    <row r="1083" spans="1:1" ht="16" x14ac:dyDescent="0.25">
      <c r="A1083" s="17"/>
    </row>
    <row r="1084" spans="1:1" ht="16" x14ac:dyDescent="0.25">
      <c r="A1084" s="17"/>
    </row>
    <row r="1085" spans="1:1" ht="16" x14ac:dyDescent="0.25">
      <c r="A1085" s="17"/>
    </row>
    <row r="1086" spans="1:1" ht="16" x14ac:dyDescent="0.25">
      <c r="A1086" s="17"/>
    </row>
    <row r="1087" spans="1:1" ht="16" x14ac:dyDescent="0.25">
      <c r="A1087" s="17"/>
    </row>
    <row r="1088" spans="1:1" ht="16" x14ac:dyDescent="0.25">
      <c r="A1088" s="17"/>
    </row>
    <row r="1089" spans="1:1" ht="16" x14ac:dyDescent="0.25">
      <c r="A1089" s="17"/>
    </row>
    <row r="1090" spans="1:1" ht="16" x14ac:dyDescent="0.25">
      <c r="A1090" s="17"/>
    </row>
    <row r="1091" spans="1:1" ht="16" x14ac:dyDescent="0.25">
      <c r="A1091" s="17"/>
    </row>
    <row r="1092" spans="1:1" ht="16" x14ac:dyDescent="0.25">
      <c r="A1092" s="17"/>
    </row>
    <row r="1093" spans="1:1" ht="16" x14ac:dyDescent="0.25">
      <c r="A1093" s="17"/>
    </row>
    <row r="1094" spans="1:1" ht="16" x14ac:dyDescent="0.25">
      <c r="A1094" s="17"/>
    </row>
    <row r="1095" spans="1:1" ht="16" x14ac:dyDescent="0.25">
      <c r="A1095" s="17"/>
    </row>
    <row r="1096" spans="1:1" ht="16" x14ac:dyDescent="0.25">
      <c r="A1096" s="17"/>
    </row>
    <row r="1097" spans="1:1" ht="16" x14ac:dyDescent="0.25">
      <c r="A1097" s="17"/>
    </row>
    <row r="1098" spans="1:1" ht="16" x14ac:dyDescent="0.25">
      <c r="A1098" s="17"/>
    </row>
    <row r="1099" spans="1:1" ht="16" x14ac:dyDescent="0.25">
      <c r="A1099" s="17"/>
    </row>
    <row r="1100" spans="1:1" ht="16" x14ac:dyDescent="0.25">
      <c r="A1100" s="17"/>
    </row>
    <row r="1101" spans="1:1" ht="16" x14ac:dyDescent="0.25">
      <c r="A1101" s="17"/>
    </row>
    <row r="1102" spans="1:1" ht="16" x14ac:dyDescent="0.25">
      <c r="A1102" s="17"/>
    </row>
    <row r="1103" spans="1:1" ht="16" x14ac:dyDescent="0.25">
      <c r="A1103" s="17"/>
    </row>
    <row r="1104" spans="1:1" ht="16" x14ac:dyDescent="0.25">
      <c r="A1104" s="17"/>
    </row>
    <row r="1105" spans="1:1" ht="16" x14ac:dyDescent="0.25">
      <c r="A1105" s="17"/>
    </row>
    <row r="1106" spans="1:1" ht="16" x14ac:dyDescent="0.25">
      <c r="A1106" s="17"/>
    </row>
    <row r="1107" spans="1:1" ht="16" x14ac:dyDescent="0.25">
      <c r="A1107" s="17"/>
    </row>
    <row r="1108" spans="1:1" ht="16" x14ac:dyDescent="0.25">
      <c r="A1108" s="17"/>
    </row>
    <row r="1109" spans="1:1" ht="16" x14ac:dyDescent="0.25">
      <c r="A1109" s="17"/>
    </row>
    <row r="1110" spans="1:1" ht="16" x14ac:dyDescent="0.25">
      <c r="A1110" s="17"/>
    </row>
    <row r="1111" spans="1:1" ht="16" x14ac:dyDescent="0.25">
      <c r="A1111" s="17"/>
    </row>
    <row r="1112" spans="1:1" ht="16" x14ac:dyDescent="0.25">
      <c r="A1112" s="17"/>
    </row>
    <row r="1113" spans="1:1" ht="16" x14ac:dyDescent="0.25">
      <c r="A1113" s="17"/>
    </row>
    <row r="1114" spans="1:1" ht="16" x14ac:dyDescent="0.25">
      <c r="A1114" s="17"/>
    </row>
    <row r="1115" spans="1:1" ht="16" x14ac:dyDescent="0.25">
      <c r="A1115" s="17"/>
    </row>
    <row r="1116" spans="1:1" ht="16" x14ac:dyDescent="0.25">
      <c r="A1116" s="17"/>
    </row>
    <row r="1117" spans="1:1" ht="16" x14ac:dyDescent="0.25">
      <c r="A1117" s="17"/>
    </row>
    <row r="1118" spans="1:1" ht="16" x14ac:dyDescent="0.25">
      <c r="A1118" s="17"/>
    </row>
    <row r="1119" spans="1:1" ht="16" x14ac:dyDescent="0.25">
      <c r="A1119" s="17"/>
    </row>
    <row r="1120" spans="1:1" ht="16" x14ac:dyDescent="0.25">
      <c r="A1120" s="17"/>
    </row>
    <row r="1121" spans="1:1" ht="16" x14ac:dyDescent="0.25">
      <c r="A1121" s="17"/>
    </row>
    <row r="1122" spans="1:1" ht="16" x14ac:dyDescent="0.25">
      <c r="A1122" s="17"/>
    </row>
    <row r="1123" spans="1:1" ht="16" x14ac:dyDescent="0.25">
      <c r="A1123" s="17"/>
    </row>
    <row r="1124" spans="1:1" ht="16" x14ac:dyDescent="0.25">
      <c r="A1124" s="17"/>
    </row>
    <row r="1125" spans="1:1" ht="16" x14ac:dyDescent="0.25">
      <c r="A1125" s="17"/>
    </row>
    <row r="1126" spans="1:1" ht="16" x14ac:dyDescent="0.25">
      <c r="A1126" s="17"/>
    </row>
    <row r="1127" spans="1:1" ht="16" x14ac:dyDescent="0.25">
      <c r="A1127" s="17"/>
    </row>
    <row r="1128" spans="1:1" ht="16" x14ac:dyDescent="0.25">
      <c r="A1128" s="17"/>
    </row>
    <row r="1129" spans="1:1" ht="16" x14ac:dyDescent="0.25">
      <c r="A1129" s="17"/>
    </row>
    <row r="1130" spans="1:1" ht="16" x14ac:dyDescent="0.25">
      <c r="A1130" s="17"/>
    </row>
    <row r="1131" spans="1:1" ht="16" x14ac:dyDescent="0.25">
      <c r="A1131" s="17"/>
    </row>
    <row r="1132" spans="1:1" ht="16" x14ac:dyDescent="0.25">
      <c r="A1132" s="17"/>
    </row>
    <row r="1133" spans="1:1" ht="16" x14ac:dyDescent="0.25">
      <c r="A1133" s="17"/>
    </row>
    <row r="1134" spans="1:1" ht="16" x14ac:dyDescent="0.25">
      <c r="A1134" s="17"/>
    </row>
    <row r="1135" spans="1:1" ht="16" x14ac:dyDescent="0.25">
      <c r="A1135" s="17"/>
    </row>
    <row r="1136" spans="1:1" ht="16" x14ac:dyDescent="0.25">
      <c r="A1136" s="17"/>
    </row>
    <row r="1137" spans="1:1" ht="16" x14ac:dyDescent="0.25">
      <c r="A1137" s="17"/>
    </row>
    <row r="1138" spans="1:1" ht="16" x14ac:dyDescent="0.25">
      <c r="A1138" s="17"/>
    </row>
    <row r="1139" spans="1:1" ht="16" x14ac:dyDescent="0.25">
      <c r="A1139" s="17"/>
    </row>
    <row r="1140" spans="1:1" ht="16" x14ac:dyDescent="0.25">
      <c r="A1140" s="17"/>
    </row>
    <row r="1141" spans="1:1" ht="16" x14ac:dyDescent="0.25">
      <c r="A1141" s="17"/>
    </row>
    <row r="1142" spans="1:1" ht="16" x14ac:dyDescent="0.25">
      <c r="A1142" s="17"/>
    </row>
    <row r="1143" spans="1:1" ht="16" x14ac:dyDescent="0.25">
      <c r="A1143" s="17"/>
    </row>
    <row r="1144" spans="1:1" ht="16" x14ac:dyDescent="0.25">
      <c r="A1144" s="17"/>
    </row>
    <row r="1145" spans="1:1" ht="16" x14ac:dyDescent="0.25">
      <c r="A1145" s="17"/>
    </row>
    <row r="1146" spans="1:1" ht="16" x14ac:dyDescent="0.25">
      <c r="A1146" s="17"/>
    </row>
    <row r="1147" spans="1:1" ht="16" x14ac:dyDescent="0.25">
      <c r="A1147" s="17"/>
    </row>
    <row r="1148" spans="1:1" ht="16" x14ac:dyDescent="0.25">
      <c r="A1148" s="17"/>
    </row>
    <row r="1149" spans="1:1" ht="16" x14ac:dyDescent="0.25">
      <c r="A1149" s="17"/>
    </row>
    <row r="1150" spans="1:1" ht="16" x14ac:dyDescent="0.25">
      <c r="A1150" s="17"/>
    </row>
    <row r="1151" spans="1:1" ht="16" x14ac:dyDescent="0.25">
      <c r="A1151" s="17"/>
    </row>
    <row r="1152" spans="1:1" ht="16" x14ac:dyDescent="0.25">
      <c r="A1152" s="17"/>
    </row>
    <row r="1153" spans="1:1" ht="16" x14ac:dyDescent="0.25">
      <c r="A1153" s="17"/>
    </row>
    <row r="1154" spans="1:1" ht="16" x14ac:dyDescent="0.25">
      <c r="A1154" s="17"/>
    </row>
    <row r="1155" spans="1:1" ht="16" x14ac:dyDescent="0.25">
      <c r="A1155" s="17"/>
    </row>
    <row r="1156" spans="1:1" ht="16" x14ac:dyDescent="0.25">
      <c r="A1156" s="17"/>
    </row>
    <row r="1157" spans="1:1" ht="16" x14ac:dyDescent="0.25">
      <c r="A1157" s="17"/>
    </row>
    <row r="1158" spans="1:1" ht="16" x14ac:dyDescent="0.25">
      <c r="A1158" s="17"/>
    </row>
    <row r="1159" spans="1:1" ht="16" x14ac:dyDescent="0.25">
      <c r="A1159" s="17"/>
    </row>
    <row r="1160" spans="1:1" ht="16" x14ac:dyDescent="0.25">
      <c r="A1160" s="17"/>
    </row>
    <row r="1161" spans="1:1" ht="16" x14ac:dyDescent="0.25">
      <c r="A1161" s="17"/>
    </row>
    <row r="1162" spans="1:1" ht="16" x14ac:dyDescent="0.25">
      <c r="A1162" s="17"/>
    </row>
    <row r="1163" spans="1:1" ht="16" x14ac:dyDescent="0.25">
      <c r="A1163" s="17"/>
    </row>
    <row r="1164" spans="1:1" ht="16" x14ac:dyDescent="0.25">
      <c r="A1164" s="17"/>
    </row>
    <row r="1165" spans="1:1" ht="16" x14ac:dyDescent="0.25">
      <c r="A1165" s="17"/>
    </row>
    <row r="1166" spans="1:1" ht="16" x14ac:dyDescent="0.25">
      <c r="A1166" s="17"/>
    </row>
    <row r="1167" spans="1:1" ht="16" x14ac:dyDescent="0.25">
      <c r="A1167" s="17"/>
    </row>
    <row r="1168" spans="1:1" ht="16" x14ac:dyDescent="0.25">
      <c r="A1168" s="17"/>
    </row>
    <row r="1169" spans="1:1" ht="16" x14ac:dyDescent="0.25">
      <c r="A1169" s="17"/>
    </row>
    <row r="1170" spans="1:1" ht="16" x14ac:dyDescent="0.25">
      <c r="A1170" s="17"/>
    </row>
    <row r="1171" spans="1:1" ht="16" x14ac:dyDescent="0.25">
      <c r="A1171" s="17"/>
    </row>
    <row r="1172" spans="1:1" ht="16" x14ac:dyDescent="0.25">
      <c r="A1172" s="17"/>
    </row>
    <row r="1173" spans="1:1" ht="16" x14ac:dyDescent="0.25">
      <c r="A1173" s="17"/>
    </row>
    <row r="1174" spans="1:1" ht="16" x14ac:dyDescent="0.25">
      <c r="A1174" s="17"/>
    </row>
    <row r="1175" spans="1:1" ht="16" x14ac:dyDescent="0.25">
      <c r="A1175" s="17"/>
    </row>
    <row r="1176" spans="1:1" ht="16" x14ac:dyDescent="0.25">
      <c r="A1176" s="17"/>
    </row>
    <row r="1177" spans="1:1" ht="16" x14ac:dyDescent="0.25">
      <c r="A1177" s="17"/>
    </row>
    <row r="1178" spans="1:1" ht="16" x14ac:dyDescent="0.25">
      <c r="A1178" s="17"/>
    </row>
    <row r="1179" spans="1:1" ht="16" x14ac:dyDescent="0.25">
      <c r="A1179" s="17"/>
    </row>
    <row r="1180" spans="1:1" ht="16" x14ac:dyDescent="0.25">
      <c r="A1180" s="17"/>
    </row>
    <row r="1181" spans="1:1" ht="16" x14ac:dyDescent="0.25">
      <c r="A1181" s="17"/>
    </row>
    <row r="1182" spans="1:1" ht="16" x14ac:dyDescent="0.25">
      <c r="A1182" s="17"/>
    </row>
    <row r="1183" spans="1:1" ht="16" x14ac:dyDescent="0.25">
      <c r="A1183" s="17"/>
    </row>
    <row r="1184" spans="1:1" ht="16" x14ac:dyDescent="0.25">
      <c r="A1184" s="17"/>
    </row>
    <row r="1185" spans="1:1" ht="16" x14ac:dyDescent="0.25">
      <c r="A1185" s="17"/>
    </row>
    <row r="1186" spans="1:1" ht="16" x14ac:dyDescent="0.25">
      <c r="A1186" s="17"/>
    </row>
    <row r="1187" spans="1:1" ht="16" x14ac:dyDescent="0.25">
      <c r="A1187" s="17"/>
    </row>
    <row r="1188" spans="1:1" ht="16" x14ac:dyDescent="0.25">
      <c r="A1188" s="17"/>
    </row>
    <row r="1189" spans="1:1" ht="16" x14ac:dyDescent="0.25">
      <c r="A1189" s="17"/>
    </row>
    <row r="1190" spans="1:1" ht="16" x14ac:dyDescent="0.25">
      <c r="A1190" s="17"/>
    </row>
    <row r="1191" spans="1:1" ht="16" x14ac:dyDescent="0.25">
      <c r="A1191" s="17"/>
    </row>
    <row r="1192" spans="1:1" ht="16" x14ac:dyDescent="0.25">
      <c r="A1192" s="17"/>
    </row>
    <row r="1193" spans="1:1" ht="16" x14ac:dyDescent="0.25">
      <c r="A1193" s="17"/>
    </row>
    <row r="1194" spans="1:1" ht="16" x14ac:dyDescent="0.25">
      <c r="A1194" s="17"/>
    </row>
    <row r="1195" spans="1:1" ht="16" x14ac:dyDescent="0.25">
      <c r="A1195" s="17"/>
    </row>
    <row r="1196" spans="1:1" ht="16" x14ac:dyDescent="0.25">
      <c r="A1196" s="17"/>
    </row>
    <row r="1197" spans="1:1" ht="16" x14ac:dyDescent="0.25">
      <c r="A1197" s="17"/>
    </row>
    <row r="1198" spans="1:1" ht="16" x14ac:dyDescent="0.25">
      <c r="A1198" s="17"/>
    </row>
    <row r="1199" spans="1:1" ht="16" x14ac:dyDescent="0.25">
      <c r="A1199" s="17"/>
    </row>
    <row r="1200" spans="1:1" ht="16" x14ac:dyDescent="0.25">
      <c r="A1200" s="17"/>
    </row>
    <row r="1201" spans="1:1" ht="16" x14ac:dyDescent="0.25">
      <c r="A1201" s="17"/>
    </row>
    <row r="1202" spans="1:1" ht="16" x14ac:dyDescent="0.25">
      <c r="A1202" s="17"/>
    </row>
    <row r="1203" spans="1:1" ht="16" x14ac:dyDescent="0.25">
      <c r="A1203" s="17"/>
    </row>
    <row r="1204" spans="1:1" ht="16" x14ac:dyDescent="0.25">
      <c r="A1204" s="17"/>
    </row>
    <row r="1205" spans="1:1" ht="16" x14ac:dyDescent="0.25">
      <c r="A1205" s="17"/>
    </row>
    <row r="1206" spans="1:1" ht="16" x14ac:dyDescent="0.25">
      <c r="A1206" s="17"/>
    </row>
    <row r="1207" spans="1:1" ht="16" x14ac:dyDescent="0.25">
      <c r="A1207" s="17"/>
    </row>
    <row r="1208" spans="1:1" ht="16" x14ac:dyDescent="0.25">
      <c r="A1208" s="17"/>
    </row>
    <row r="1209" spans="1:1" ht="16" x14ac:dyDescent="0.25">
      <c r="A1209" s="17"/>
    </row>
    <row r="1210" spans="1:1" ht="16" x14ac:dyDescent="0.25">
      <c r="A1210" s="17"/>
    </row>
    <row r="1211" spans="1:1" ht="16" x14ac:dyDescent="0.25">
      <c r="A1211" s="17"/>
    </row>
    <row r="1212" spans="1:1" ht="16" x14ac:dyDescent="0.25">
      <c r="A1212" s="17"/>
    </row>
    <row r="1213" spans="1:1" ht="16" x14ac:dyDescent="0.25">
      <c r="A1213" s="17"/>
    </row>
    <row r="1214" spans="1:1" ht="16" x14ac:dyDescent="0.25">
      <c r="A1214" s="17"/>
    </row>
    <row r="1215" spans="1:1" ht="16" x14ac:dyDescent="0.25">
      <c r="A1215" s="17"/>
    </row>
    <row r="1216" spans="1:1" ht="16" x14ac:dyDescent="0.25">
      <c r="A1216" s="17"/>
    </row>
    <row r="1217" spans="1:1" ht="16" x14ac:dyDescent="0.25">
      <c r="A1217" s="17"/>
    </row>
    <row r="1218" spans="1:1" ht="16" x14ac:dyDescent="0.25">
      <c r="A1218" s="17"/>
    </row>
    <row r="1219" spans="1:1" ht="16" x14ac:dyDescent="0.25">
      <c r="A1219" s="17"/>
    </row>
    <row r="1220" spans="1:1" ht="16" x14ac:dyDescent="0.25">
      <c r="A1220" s="17"/>
    </row>
    <row r="1221" spans="1:1" ht="16" x14ac:dyDescent="0.25">
      <c r="A1221" s="17"/>
    </row>
    <row r="1222" spans="1:1" ht="16" x14ac:dyDescent="0.25">
      <c r="A1222" s="17"/>
    </row>
    <row r="1223" spans="1:1" ht="16" x14ac:dyDescent="0.25">
      <c r="A1223" s="17"/>
    </row>
    <row r="1224" spans="1:1" ht="16" x14ac:dyDescent="0.25">
      <c r="A1224" s="17"/>
    </row>
    <row r="1225" spans="1:1" ht="16" x14ac:dyDescent="0.25">
      <c r="A1225" s="17"/>
    </row>
    <row r="1226" spans="1:1" ht="16" x14ac:dyDescent="0.25">
      <c r="A1226" s="17"/>
    </row>
    <row r="1227" spans="1:1" ht="16" x14ac:dyDescent="0.25">
      <c r="A1227" s="17"/>
    </row>
    <row r="1228" spans="1:1" ht="16" x14ac:dyDescent="0.25">
      <c r="A1228" s="17"/>
    </row>
    <row r="1229" spans="1:1" ht="16" x14ac:dyDescent="0.25">
      <c r="A1229" s="17"/>
    </row>
    <row r="1230" spans="1:1" ht="16" x14ac:dyDescent="0.25">
      <c r="A1230" s="17"/>
    </row>
    <row r="1231" spans="1:1" ht="16" x14ac:dyDescent="0.25">
      <c r="A1231" s="17"/>
    </row>
    <row r="1232" spans="1:1" ht="16" x14ac:dyDescent="0.25">
      <c r="A1232" s="17"/>
    </row>
    <row r="1233" spans="1:1" ht="16" x14ac:dyDescent="0.25">
      <c r="A1233" s="17"/>
    </row>
    <row r="1234" spans="1:1" ht="16" x14ac:dyDescent="0.25">
      <c r="A1234" s="17"/>
    </row>
    <row r="1235" spans="1:1" ht="16" x14ac:dyDescent="0.25">
      <c r="A1235" s="17"/>
    </row>
    <row r="1236" spans="1:1" ht="16" x14ac:dyDescent="0.25">
      <c r="A1236" s="17"/>
    </row>
    <row r="1237" spans="1:1" ht="16" x14ac:dyDescent="0.25">
      <c r="A1237" s="17"/>
    </row>
    <row r="1238" spans="1:1" ht="16" x14ac:dyDescent="0.25">
      <c r="A1238" s="17"/>
    </row>
    <row r="1239" spans="1:1" ht="16" x14ac:dyDescent="0.25">
      <c r="A1239" s="17"/>
    </row>
    <row r="1240" spans="1:1" ht="16" x14ac:dyDescent="0.25">
      <c r="A1240" s="17"/>
    </row>
    <row r="1241" spans="1:1" ht="16" x14ac:dyDescent="0.25">
      <c r="A1241" s="17"/>
    </row>
    <row r="1242" spans="1:1" ht="16" x14ac:dyDescent="0.25">
      <c r="A1242" s="17"/>
    </row>
    <row r="1243" spans="1:1" ht="16" x14ac:dyDescent="0.25">
      <c r="A1243" s="17"/>
    </row>
    <row r="1244" spans="1:1" ht="16" x14ac:dyDescent="0.25">
      <c r="A1244" s="17"/>
    </row>
    <row r="1245" spans="1:1" ht="16" x14ac:dyDescent="0.25">
      <c r="A1245" s="17"/>
    </row>
    <row r="1246" spans="1:1" ht="16" x14ac:dyDescent="0.25">
      <c r="A1246" s="17"/>
    </row>
    <row r="1247" spans="1:1" ht="16" x14ac:dyDescent="0.25">
      <c r="A1247" s="17"/>
    </row>
    <row r="1248" spans="1:1" ht="16" x14ac:dyDescent="0.25">
      <c r="A1248" s="17"/>
    </row>
    <row r="1249" spans="1:1" ht="16" x14ac:dyDescent="0.25">
      <c r="A1249" s="17"/>
    </row>
    <row r="1250" spans="1:1" ht="16" x14ac:dyDescent="0.25">
      <c r="A1250" s="17"/>
    </row>
    <row r="1251" spans="1:1" ht="16" x14ac:dyDescent="0.25">
      <c r="A1251" s="17"/>
    </row>
    <row r="1252" spans="1:1" ht="16" x14ac:dyDescent="0.25">
      <c r="A1252" s="17"/>
    </row>
    <row r="1253" spans="1:1" ht="16" x14ac:dyDescent="0.25">
      <c r="A1253" s="17"/>
    </row>
    <row r="1254" spans="1:1" ht="16" x14ac:dyDescent="0.25">
      <c r="A1254" s="17"/>
    </row>
    <row r="1255" spans="1:1" ht="16" x14ac:dyDescent="0.25">
      <c r="A1255" s="17"/>
    </row>
    <row r="1256" spans="1:1" ht="16" x14ac:dyDescent="0.25">
      <c r="A1256" s="17"/>
    </row>
    <row r="1257" spans="1:1" ht="16" x14ac:dyDescent="0.25">
      <c r="A1257" s="17"/>
    </row>
    <row r="1258" spans="1:1" ht="16" x14ac:dyDescent="0.25">
      <c r="A1258" s="17"/>
    </row>
    <row r="1259" spans="1:1" ht="16" x14ac:dyDescent="0.25">
      <c r="A1259" s="17"/>
    </row>
    <row r="1260" spans="1:1" ht="16" x14ac:dyDescent="0.25">
      <c r="A1260" s="17"/>
    </row>
    <row r="1261" spans="1:1" ht="16" x14ac:dyDescent="0.25">
      <c r="A1261" s="17"/>
    </row>
    <row r="1262" spans="1:1" ht="16" x14ac:dyDescent="0.25">
      <c r="A1262" s="17"/>
    </row>
    <row r="1263" spans="1:1" ht="16" x14ac:dyDescent="0.25">
      <c r="A1263" s="17"/>
    </row>
    <row r="1264" spans="1:1" ht="16" x14ac:dyDescent="0.25">
      <c r="A1264" s="17"/>
    </row>
    <row r="1265" spans="1:1" ht="16" x14ac:dyDescent="0.25">
      <c r="A1265" s="17"/>
    </row>
    <row r="1266" spans="1:1" ht="16" x14ac:dyDescent="0.25">
      <c r="A1266" s="17"/>
    </row>
    <row r="1267" spans="1:1" ht="16" x14ac:dyDescent="0.25">
      <c r="A1267" s="17"/>
    </row>
    <row r="1268" spans="1:1" ht="16" x14ac:dyDescent="0.25">
      <c r="A1268" s="17"/>
    </row>
    <row r="1269" spans="1:1" ht="16" x14ac:dyDescent="0.25">
      <c r="A1269" s="17"/>
    </row>
    <row r="1270" spans="1:1" ht="16" x14ac:dyDescent="0.25">
      <c r="A1270" s="17"/>
    </row>
    <row r="1271" spans="1:1" ht="16" x14ac:dyDescent="0.25">
      <c r="A1271" s="17"/>
    </row>
    <row r="1272" spans="1:1" ht="16" x14ac:dyDescent="0.25">
      <c r="A1272" s="17"/>
    </row>
    <row r="1273" spans="1:1" ht="16" x14ac:dyDescent="0.25">
      <c r="A1273" s="17"/>
    </row>
    <row r="1274" spans="1:1" ht="16" x14ac:dyDescent="0.25">
      <c r="A1274" s="17"/>
    </row>
    <row r="1275" spans="1:1" ht="16" x14ac:dyDescent="0.25">
      <c r="A1275" s="17"/>
    </row>
    <row r="1276" spans="1:1" ht="16" x14ac:dyDescent="0.25">
      <c r="A1276" s="17"/>
    </row>
    <row r="1277" spans="1:1" ht="16" x14ac:dyDescent="0.25">
      <c r="A1277" s="17"/>
    </row>
    <row r="1278" spans="1:1" ht="16" x14ac:dyDescent="0.25">
      <c r="A1278" s="17"/>
    </row>
    <row r="1279" spans="1:1" ht="16" x14ac:dyDescent="0.25">
      <c r="A1279" s="17"/>
    </row>
    <row r="1280" spans="1:1" ht="16" x14ac:dyDescent="0.25">
      <c r="A1280" s="17"/>
    </row>
    <row r="1281" spans="1:1" ht="16" x14ac:dyDescent="0.25">
      <c r="A1281" s="17"/>
    </row>
    <row r="1282" spans="1:1" ht="16" x14ac:dyDescent="0.25">
      <c r="A1282" s="17"/>
    </row>
    <row r="1283" spans="1:1" ht="16" x14ac:dyDescent="0.25">
      <c r="A1283" s="17"/>
    </row>
    <row r="1284" spans="1:1" ht="16" x14ac:dyDescent="0.25">
      <c r="A1284" s="17"/>
    </row>
    <row r="1285" spans="1:1" ht="16" x14ac:dyDescent="0.25">
      <c r="A1285" s="17"/>
    </row>
    <row r="1286" spans="1:1" ht="16" x14ac:dyDescent="0.25">
      <c r="A1286" s="17"/>
    </row>
    <row r="1287" spans="1:1" ht="16" x14ac:dyDescent="0.25">
      <c r="A1287" s="17"/>
    </row>
    <row r="1288" spans="1:1" ht="16" x14ac:dyDescent="0.25">
      <c r="A1288" s="17"/>
    </row>
    <row r="1289" spans="1:1" ht="16" x14ac:dyDescent="0.25">
      <c r="A1289" s="17"/>
    </row>
    <row r="1290" spans="1:1" ht="16" x14ac:dyDescent="0.25">
      <c r="A1290" s="17"/>
    </row>
    <row r="1291" spans="1:1" ht="16" x14ac:dyDescent="0.25">
      <c r="A1291" s="17"/>
    </row>
    <row r="1292" spans="1:1" ht="16" x14ac:dyDescent="0.25">
      <c r="A1292" s="17"/>
    </row>
    <row r="1293" spans="1:1" ht="16" x14ac:dyDescent="0.25">
      <c r="A1293" s="17"/>
    </row>
    <row r="1294" spans="1:1" ht="16" x14ac:dyDescent="0.25">
      <c r="A1294" s="17"/>
    </row>
    <row r="1295" spans="1:1" ht="16" x14ac:dyDescent="0.25">
      <c r="A1295" s="17"/>
    </row>
    <row r="1296" spans="1:1" ht="16" x14ac:dyDescent="0.25">
      <c r="A1296" s="17"/>
    </row>
    <row r="1297" spans="1:1" ht="16" x14ac:dyDescent="0.25">
      <c r="A1297" s="17"/>
    </row>
    <row r="1298" spans="1:1" ht="16" x14ac:dyDescent="0.25">
      <c r="A1298" s="17"/>
    </row>
    <row r="1299" spans="1:1" ht="16" x14ac:dyDescent="0.25">
      <c r="A1299" s="17"/>
    </row>
    <row r="1300" spans="1:1" ht="16" x14ac:dyDescent="0.25">
      <c r="A1300" s="17"/>
    </row>
    <row r="1301" spans="1:1" ht="16" x14ac:dyDescent="0.25">
      <c r="A1301" s="17"/>
    </row>
    <row r="1302" spans="1:1" ht="16" x14ac:dyDescent="0.25">
      <c r="A1302" s="17"/>
    </row>
    <row r="1303" spans="1:1" ht="16" x14ac:dyDescent="0.25">
      <c r="A1303" s="17"/>
    </row>
    <row r="1304" spans="1:1" ht="16" x14ac:dyDescent="0.25">
      <c r="A1304" s="17"/>
    </row>
    <row r="1305" spans="1:1" ht="16" x14ac:dyDescent="0.25">
      <c r="A1305" s="17"/>
    </row>
    <row r="1306" spans="1:1" ht="16" x14ac:dyDescent="0.25">
      <c r="A1306" s="17"/>
    </row>
    <row r="1307" spans="1:1" ht="16" x14ac:dyDescent="0.25">
      <c r="A1307" s="17"/>
    </row>
    <row r="1308" spans="1:1" ht="16" x14ac:dyDescent="0.25">
      <c r="A1308" s="17"/>
    </row>
    <row r="1309" spans="1:1" ht="16" x14ac:dyDescent="0.25">
      <c r="A1309" s="17"/>
    </row>
    <row r="1310" spans="1:1" ht="16" x14ac:dyDescent="0.25">
      <c r="A1310" s="17"/>
    </row>
    <row r="1311" spans="1:1" ht="16" x14ac:dyDescent="0.25">
      <c r="A1311" s="17"/>
    </row>
    <row r="1312" spans="1:1" ht="16" x14ac:dyDescent="0.25">
      <c r="A1312" s="17"/>
    </row>
    <row r="1313" spans="1:1" ht="16" x14ac:dyDescent="0.25">
      <c r="A1313" s="17"/>
    </row>
    <row r="1314" spans="1:1" ht="16" x14ac:dyDescent="0.25">
      <c r="A1314" s="17"/>
    </row>
    <row r="1315" spans="1:1" ht="16" x14ac:dyDescent="0.25">
      <c r="A1315" s="17"/>
    </row>
    <row r="1316" spans="1:1" ht="16" x14ac:dyDescent="0.25">
      <c r="A1316" s="17"/>
    </row>
    <row r="1317" spans="1:1" ht="16" x14ac:dyDescent="0.25">
      <c r="A1317" s="17"/>
    </row>
    <row r="1318" spans="1:1" ht="16" x14ac:dyDescent="0.25">
      <c r="A1318" s="17"/>
    </row>
    <row r="1319" spans="1:1" ht="16" x14ac:dyDescent="0.25">
      <c r="A1319" s="17"/>
    </row>
    <row r="1320" spans="1:1" ht="16" x14ac:dyDescent="0.25">
      <c r="A1320" s="17"/>
    </row>
    <row r="1321" spans="1:1" ht="16" x14ac:dyDescent="0.25">
      <c r="A1321" s="17"/>
    </row>
    <row r="1322" spans="1:1" ht="16" x14ac:dyDescent="0.25">
      <c r="A1322" s="17"/>
    </row>
    <row r="1323" spans="1:1" ht="16" x14ac:dyDescent="0.25">
      <c r="A1323" s="17"/>
    </row>
    <row r="1324" spans="1:1" ht="16" x14ac:dyDescent="0.25">
      <c r="A1324" s="17"/>
    </row>
    <row r="1325" spans="1:1" ht="16" x14ac:dyDescent="0.25">
      <c r="A1325" s="17"/>
    </row>
    <row r="1326" spans="1:1" ht="16" x14ac:dyDescent="0.25">
      <c r="A1326" s="17"/>
    </row>
    <row r="1327" spans="1:1" ht="16" x14ac:dyDescent="0.25">
      <c r="A1327" s="17"/>
    </row>
    <row r="1328" spans="1:1" ht="16" x14ac:dyDescent="0.25">
      <c r="A1328" s="17"/>
    </row>
    <row r="1329" spans="1:1" ht="16" x14ac:dyDescent="0.25">
      <c r="A1329" s="17"/>
    </row>
    <row r="1330" spans="1:1" ht="16" x14ac:dyDescent="0.25">
      <c r="A1330" s="17"/>
    </row>
    <row r="1331" spans="1:1" ht="16" x14ac:dyDescent="0.25">
      <c r="A1331" s="17"/>
    </row>
    <row r="1332" spans="1:1" ht="16" x14ac:dyDescent="0.25">
      <c r="A1332" s="17"/>
    </row>
    <row r="1333" spans="1:1" ht="16" x14ac:dyDescent="0.25">
      <c r="A1333" s="17"/>
    </row>
    <row r="1334" spans="1:1" ht="16" x14ac:dyDescent="0.25">
      <c r="A1334" s="17"/>
    </row>
    <row r="1335" spans="1:1" ht="16" x14ac:dyDescent="0.25">
      <c r="A1335" s="17"/>
    </row>
    <row r="1336" spans="1:1" ht="16" x14ac:dyDescent="0.25">
      <c r="A1336" s="17"/>
    </row>
    <row r="1337" spans="1:1" ht="16" x14ac:dyDescent="0.25">
      <c r="A1337" s="17"/>
    </row>
    <row r="1338" spans="1:1" ht="16" x14ac:dyDescent="0.25">
      <c r="A1338" s="17"/>
    </row>
    <row r="1339" spans="1:1" ht="16" x14ac:dyDescent="0.25">
      <c r="A1339" s="17"/>
    </row>
    <row r="1340" spans="1:1" ht="16" x14ac:dyDescent="0.25">
      <c r="A1340" s="17"/>
    </row>
    <row r="1341" spans="1:1" ht="16" x14ac:dyDescent="0.25">
      <c r="A1341" s="17"/>
    </row>
    <row r="1342" spans="1:1" ht="16" x14ac:dyDescent="0.25">
      <c r="A1342" s="17"/>
    </row>
    <row r="1343" spans="1:1" ht="16" x14ac:dyDescent="0.25">
      <c r="A1343" s="17"/>
    </row>
    <row r="1344" spans="1:1" ht="16" x14ac:dyDescent="0.25">
      <c r="A1344" s="17"/>
    </row>
    <row r="1345" spans="1:1" ht="16" x14ac:dyDescent="0.25">
      <c r="A1345" s="17"/>
    </row>
    <row r="1346" spans="1:1" ht="16" x14ac:dyDescent="0.25">
      <c r="A1346" s="17"/>
    </row>
    <row r="1347" spans="1:1" ht="16" x14ac:dyDescent="0.25">
      <c r="A1347" s="17"/>
    </row>
    <row r="1348" spans="1:1" ht="16" x14ac:dyDescent="0.25">
      <c r="A1348" s="17"/>
    </row>
    <row r="1349" spans="1:1" ht="16" x14ac:dyDescent="0.25">
      <c r="A1349" s="17"/>
    </row>
    <row r="1350" spans="1:1" ht="16" x14ac:dyDescent="0.25">
      <c r="A1350" s="17"/>
    </row>
    <row r="1351" spans="1:1" ht="16" x14ac:dyDescent="0.25">
      <c r="A1351" s="17"/>
    </row>
    <row r="1352" spans="1:1" ht="16" x14ac:dyDescent="0.25">
      <c r="A1352" s="17"/>
    </row>
    <row r="1353" spans="1:1" ht="16" x14ac:dyDescent="0.25">
      <c r="A1353" s="17"/>
    </row>
    <row r="1354" spans="1:1" ht="16" x14ac:dyDescent="0.25">
      <c r="A1354" s="17"/>
    </row>
    <row r="1355" spans="1:1" ht="16" x14ac:dyDescent="0.25">
      <c r="A1355" s="17"/>
    </row>
    <row r="1356" spans="1:1" ht="16" x14ac:dyDescent="0.25">
      <c r="A1356" s="17"/>
    </row>
    <row r="1357" spans="1:1" ht="16" x14ac:dyDescent="0.25">
      <c r="A1357" s="17"/>
    </row>
    <row r="1358" spans="1:1" ht="16" x14ac:dyDescent="0.25">
      <c r="A1358" s="17"/>
    </row>
    <row r="1359" spans="1:1" ht="16" x14ac:dyDescent="0.25">
      <c r="A1359" s="17"/>
    </row>
    <row r="1360" spans="1:1" ht="16" x14ac:dyDescent="0.25">
      <c r="A1360" s="17"/>
    </row>
    <row r="1361" spans="1:1" ht="16" x14ac:dyDescent="0.25">
      <c r="A1361" s="17"/>
    </row>
    <row r="1362" spans="1:1" ht="16" x14ac:dyDescent="0.25">
      <c r="A1362" s="17"/>
    </row>
    <row r="1363" spans="1:1" ht="16" x14ac:dyDescent="0.25">
      <c r="A1363" s="17"/>
    </row>
    <row r="1364" spans="1:1" ht="16" x14ac:dyDescent="0.25">
      <c r="A1364" s="17"/>
    </row>
    <row r="1365" spans="1:1" ht="16" x14ac:dyDescent="0.25">
      <c r="A1365" s="17"/>
    </row>
    <row r="1366" spans="1:1" ht="16" x14ac:dyDescent="0.25">
      <c r="A1366" s="17"/>
    </row>
    <row r="1367" spans="1:1" ht="16" x14ac:dyDescent="0.25">
      <c r="A1367" s="17"/>
    </row>
    <row r="1368" spans="1:1" ht="16" x14ac:dyDescent="0.25">
      <c r="A1368" s="17"/>
    </row>
    <row r="1369" spans="1:1" ht="16" x14ac:dyDescent="0.25">
      <c r="A1369" s="17"/>
    </row>
    <row r="1370" spans="1:1" ht="16" x14ac:dyDescent="0.25">
      <c r="A1370" s="17"/>
    </row>
    <row r="1371" spans="1:1" ht="16" x14ac:dyDescent="0.25">
      <c r="A1371" s="17"/>
    </row>
    <row r="1372" spans="1:1" ht="16" x14ac:dyDescent="0.25">
      <c r="A1372" s="17"/>
    </row>
    <row r="1373" spans="1:1" ht="16" x14ac:dyDescent="0.25">
      <c r="A1373" s="17"/>
    </row>
    <row r="1374" spans="1:1" ht="16" x14ac:dyDescent="0.25">
      <c r="A1374" s="17"/>
    </row>
    <row r="1375" spans="1:1" ht="16" x14ac:dyDescent="0.25">
      <c r="A1375" s="17"/>
    </row>
    <row r="1376" spans="1:1" ht="16" x14ac:dyDescent="0.25">
      <c r="A1376" s="17"/>
    </row>
    <row r="1377" spans="1:1" ht="16" x14ac:dyDescent="0.25">
      <c r="A1377" s="17"/>
    </row>
    <row r="1378" spans="1:1" ht="16" x14ac:dyDescent="0.25">
      <c r="A1378" s="17"/>
    </row>
    <row r="1379" spans="1:1" ht="16" x14ac:dyDescent="0.25">
      <c r="A1379" s="17"/>
    </row>
    <row r="1380" spans="1:1" ht="16" x14ac:dyDescent="0.25">
      <c r="A1380" s="17"/>
    </row>
    <row r="1381" spans="1:1" ht="16" x14ac:dyDescent="0.25">
      <c r="A1381" s="17"/>
    </row>
    <row r="1382" spans="1:1" ht="16" x14ac:dyDescent="0.25">
      <c r="A1382" s="17"/>
    </row>
    <row r="1383" spans="1:1" ht="16" x14ac:dyDescent="0.25">
      <c r="A1383" s="17"/>
    </row>
    <row r="1384" spans="1:1" ht="16" x14ac:dyDescent="0.25">
      <c r="A1384" s="17"/>
    </row>
    <row r="1385" spans="1:1" ht="16" x14ac:dyDescent="0.25">
      <c r="A1385" s="17"/>
    </row>
    <row r="1386" spans="1:1" ht="16" x14ac:dyDescent="0.25">
      <c r="A1386" s="17"/>
    </row>
    <row r="1387" spans="1:1" ht="16" x14ac:dyDescent="0.25">
      <c r="A1387" s="17"/>
    </row>
    <row r="1388" spans="1:1" ht="16" x14ac:dyDescent="0.25">
      <c r="A1388" s="17"/>
    </row>
    <row r="1389" spans="1:1" ht="16" x14ac:dyDescent="0.25">
      <c r="A1389" s="17"/>
    </row>
    <row r="1390" spans="1:1" ht="16" x14ac:dyDescent="0.25">
      <c r="A1390" s="17"/>
    </row>
    <row r="1391" spans="1:1" ht="16" x14ac:dyDescent="0.25">
      <c r="A1391" s="17"/>
    </row>
    <row r="1392" spans="1:1" ht="16" x14ac:dyDescent="0.25">
      <c r="A1392" s="17"/>
    </row>
    <row r="1393" spans="1:1" ht="16" x14ac:dyDescent="0.25">
      <c r="A1393" s="17"/>
    </row>
    <row r="1394" spans="1:1" ht="16" x14ac:dyDescent="0.25">
      <c r="A1394" s="17"/>
    </row>
    <row r="1395" spans="1:1" ht="16" x14ac:dyDescent="0.25">
      <c r="A1395" s="17"/>
    </row>
    <row r="1396" spans="1:1" ht="16" x14ac:dyDescent="0.25">
      <c r="A1396" s="17"/>
    </row>
    <row r="1397" spans="1:1" ht="16" x14ac:dyDescent="0.25">
      <c r="A1397" s="17"/>
    </row>
    <row r="1398" spans="1:1" ht="16" x14ac:dyDescent="0.25">
      <c r="A1398" s="17"/>
    </row>
    <row r="1399" spans="1:1" ht="16" x14ac:dyDescent="0.25">
      <c r="A1399" s="17"/>
    </row>
    <row r="1400" spans="1:1" ht="16" x14ac:dyDescent="0.25">
      <c r="A1400" s="17"/>
    </row>
    <row r="1401" spans="1:1" ht="16" x14ac:dyDescent="0.25">
      <c r="A1401" s="17"/>
    </row>
    <row r="1402" spans="1:1" ht="16" x14ac:dyDescent="0.25">
      <c r="A1402" s="17"/>
    </row>
    <row r="1403" spans="1:1" ht="16" x14ac:dyDescent="0.25">
      <c r="A1403" s="17"/>
    </row>
    <row r="1404" spans="1:1" ht="16" x14ac:dyDescent="0.25">
      <c r="A1404" s="17"/>
    </row>
    <row r="1405" spans="1:1" ht="16" x14ac:dyDescent="0.25">
      <c r="A1405" s="17"/>
    </row>
    <row r="1406" spans="1:1" ht="16" x14ac:dyDescent="0.25">
      <c r="A1406" s="17"/>
    </row>
    <row r="1407" spans="1:1" ht="16" x14ac:dyDescent="0.25">
      <c r="A1407" s="17"/>
    </row>
    <row r="1408" spans="1:1" ht="16" x14ac:dyDescent="0.25">
      <c r="A1408" s="17"/>
    </row>
    <row r="1409" spans="1:1" ht="16" x14ac:dyDescent="0.25">
      <c r="A1409" s="17"/>
    </row>
    <row r="1410" spans="1:1" ht="16" x14ac:dyDescent="0.25">
      <c r="A1410" s="17"/>
    </row>
    <row r="1411" spans="1:1" ht="16" x14ac:dyDescent="0.25">
      <c r="A1411" s="17"/>
    </row>
    <row r="1412" spans="1:1" ht="16" x14ac:dyDescent="0.25">
      <c r="A1412" s="17"/>
    </row>
    <row r="1413" spans="1:1" ht="16" x14ac:dyDescent="0.25">
      <c r="A1413" s="17"/>
    </row>
    <row r="1414" spans="1:1" ht="16" x14ac:dyDescent="0.25">
      <c r="A1414" s="17"/>
    </row>
    <row r="1415" spans="1:1" ht="16" x14ac:dyDescent="0.25">
      <c r="A1415" s="17"/>
    </row>
    <row r="1416" spans="1:1" ht="16" x14ac:dyDescent="0.25">
      <c r="A1416" s="17"/>
    </row>
    <row r="1417" spans="1:1" ht="16" x14ac:dyDescent="0.25">
      <c r="A1417" s="17"/>
    </row>
    <row r="1418" spans="1:1" ht="16" x14ac:dyDescent="0.25">
      <c r="A1418" s="17"/>
    </row>
    <row r="1419" spans="1:1" ht="16" x14ac:dyDescent="0.25">
      <c r="A1419" s="17"/>
    </row>
    <row r="1420" spans="1:1" ht="16" x14ac:dyDescent="0.25">
      <c r="A1420" s="17"/>
    </row>
    <row r="1421" spans="1:1" ht="16" x14ac:dyDescent="0.25">
      <c r="A1421" s="17"/>
    </row>
    <row r="1422" spans="1:1" ht="16" x14ac:dyDescent="0.25">
      <c r="A1422" s="17"/>
    </row>
    <row r="1423" spans="1:1" ht="16" x14ac:dyDescent="0.25">
      <c r="A1423" s="17"/>
    </row>
    <row r="1424" spans="1:1" ht="16" x14ac:dyDescent="0.25">
      <c r="A1424" s="17"/>
    </row>
    <row r="1425" spans="1:1" ht="16" x14ac:dyDescent="0.25">
      <c r="A1425" s="17"/>
    </row>
    <row r="1426" spans="1:1" ht="16" x14ac:dyDescent="0.25">
      <c r="A1426" s="17"/>
    </row>
    <row r="1427" spans="1:1" ht="16" x14ac:dyDescent="0.25">
      <c r="A1427" s="17"/>
    </row>
    <row r="1428" spans="1:1" ht="16" x14ac:dyDescent="0.25">
      <c r="A1428" s="17"/>
    </row>
    <row r="1429" spans="1:1" ht="16" x14ac:dyDescent="0.25">
      <c r="A1429" s="17"/>
    </row>
    <row r="1430" spans="1:1" ht="16" x14ac:dyDescent="0.25">
      <c r="A1430" s="17"/>
    </row>
    <row r="1431" spans="1:1" ht="16" x14ac:dyDescent="0.25">
      <c r="A1431" s="17"/>
    </row>
    <row r="1432" spans="1:1" ht="16" x14ac:dyDescent="0.25">
      <c r="A1432" s="17"/>
    </row>
    <row r="1433" spans="1:1" ht="16" x14ac:dyDescent="0.25">
      <c r="A1433" s="17"/>
    </row>
    <row r="1434" spans="1:1" ht="16" x14ac:dyDescent="0.25">
      <c r="A1434" s="17"/>
    </row>
    <row r="1435" spans="1:1" ht="16" x14ac:dyDescent="0.25">
      <c r="A1435" s="17"/>
    </row>
    <row r="1436" spans="1:1" ht="16" x14ac:dyDescent="0.25">
      <c r="A1436" s="17"/>
    </row>
    <row r="1437" spans="1:1" ht="16" x14ac:dyDescent="0.25">
      <c r="A1437" s="17"/>
    </row>
    <row r="1438" spans="1:1" ht="16" x14ac:dyDescent="0.25">
      <c r="A1438" s="17"/>
    </row>
    <row r="1439" spans="1:1" ht="16" x14ac:dyDescent="0.25">
      <c r="A1439" s="17"/>
    </row>
    <row r="1440" spans="1:1" ht="16" x14ac:dyDescent="0.25">
      <c r="A1440" s="17"/>
    </row>
    <row r="1441" spans="1:1" ht="16" x14ac:dyDescent="0.25">
      <c r="A1441" s="17"/>
    </row>
    <row r="1442" spans="1:1" ht="16" x14ac:dyDescent="0.25">
      <c r="A1442" s="17"/>
    </row>
    <row r="1443" spans="1:1" ht="16" x14ac:dyDescent="0.25">
      <c r="A1443" s="17"/>
    </row>
    <row r="1444" spans="1:1" ht="16" x14ac:dyDescent="0.25">
      <c r="A1444" s="17"/>
    </row>
    <row r="1445" spans="1:1" ht="16" x14ac:dyDescent="0.25">
      <c r="A1445" s="17"/>
    </row>
    <row r="1446" spans="1:1" ht="16" x14ac:dyDescent="0.25">
      <c r="A1446" s="17"/>
    </row>
    <row r="1447" spans="1:1" ht="16" x14ac:dyDescent="0.25">
      <c r="A1447" s="17"/>
    </row>
    <row r="1448" spans="1:1" ht="16" x14ac:dyDescent="0.25">
      <c r="A1448" s="17"/>
    </row>
    <row r="1449" spans="1:1" ht="16" x14ac:dyDescent="0.25">
      <c r="A1449" s="17"/>
    </row>
    <row r="1450" spans="1:1" ht="16" x14ac:dyDescent="0.25">
      <c r="A1450" s="17"/>
    </row>
    <row r="1451" spans="1:1" ht="16" x14ac:dyDescent="0.25">
      <c r="A1451" s="17"/>
    </row>
    <row r="1452" spans="1:1" ht="16" x14ac:dyDescent="0.25">
      <c r="A1452" s="17"/>
    </row>
    <row r="1453" spans="1:1" ht="16" x14ac:dyDescent="0.25">
      <c r="A1453" s="17"/>
    </row>
    <row r="1454" spans="1:1" ht="16" x14ac:dyDescent="0.25">
      <c r="A1454" s="17"/>
    </row>
    <row r="1455" spans="1:1" ht="16" x14ac:dyDescent="0.25">
      <c r="A1455" s="17"/>
    </row>
    <row r="1456" spans="1:1" ht="16" x14ac:dyDescent="0.25">
      <c r="A1456" s="17"/>
    </row>
    <row r="1457" spans="1:1" ht="16" x14ac:dyDescent="0.25">
      <c r="A1457" s="17"/>
    </row>
    <row r="1458" spans="1:1" ht="16" x14ac:dyDescent="0.25">
      <c r="A1458" s="17"/>
    </row>
    <row r="1459" spans="1:1" ht="16" x14ac:dyDescent="0.25">
      <c r="A1459" s="17"/>
    </row>
    <row r="1460" spans="1:1" ht="16" x14ac:dyDescent="0.25">
      <c r="A1460" s="17"/>
    </row>
    <row r="1461" spans="1:1" ht="16" x14ac:dyDescent="0.25">
      <c r="A1461" s="17"/>
    </row>
    <row r="1462" spans="1:1" ht="16" x14ac:dyDescent="0.25">
      <c r="A1462" s="17"/>
    </row>
    <row r="1463" spans="1:1" ht="16" x14ac:dyDescent="0.25">
      <c r="A1463" s="17"/>
    </row>
    <row r="1464" spans="1:1" ht="16" x14ac:dyDescent="0.25">
      <c r="A1464" s="17"/>
    </row>
    <row r="1465" spans="1:1" ht="16" x14ac:dyDescent="0.25">
      <c r="A1465" s="17"/>
    </row>
    <row r="1466" spans="1:1" ht="16" x14ac:dyDescent="0.25">
      <c r="A1466" s="17"/>
    </row>
    <row r="1467" spans="1:1" ht="16" x14ac:dyDescent="0.25">
      <c r="A1467" s="17"/>
    </row>
    <row r="1468" spans="1:1" ht="16" x14ac:dyDescent="0.25">
      <c r="A1468" s="17"/>
    </row>
    <row r="1469" spans="1:1" ht="16" x14ac:dyDescent="0.25">
      <c r="A1469" s="17"/>
    </row>
    <row r="1470" spans="1:1" ht="16" x14ac:dyDescent="0.25">
      <c r="A1470" s="17"/>
    </row>
    <row r="1471" spans="1:1" ht="16" x14ac:dyDescent="0.25">
      <c r="A1471" s="17"/>
    </row>
    <row r="1472" spans="1:1" ht="16" x14ac:dyDescent="0.25">
      <c r="A1472" s="17"/>
    </row>
    <row r="1473" spans="1:1" ht="16" x14ac:dyDescent="0.25">
      <c r="A1473" s="17"/>
    </row>
    <row r="1474" spans="1:1" ht="16" x14ac:dyDescent="0.25">
      <c r="A1474" s="17"/>
    </row>
    <row r="1475" spans="1:1" ht="16" x14ac:dyDescent="0.25">
      <c r="A1475" s="17"/>
    </row>
    <row r="1476" spans="1:1" ht="16" x14ac:dyDescent="0.25">
      <c r="A1476" s="17"/>
    </row>
    <row r="1477" spans="1:1" ht="16" x14ac:dyDescent="0.25">
      <c r="A1477" s="17"/>
    </row>
    <row r="1478" spans="1:1" ht="16" x14ac:dyDescent="0.25">
      <c r="A1478" s="17"/>
    </row>
    <row r="1479" spans="1:1" ht="16" x14ac:dyDescent="0.25">
      <c r="A1479" s="17"/>
    </row>
    <row r="1480" spans="1:1" ht="16" x14ac:dyDescent="0.25">
      <c r="A1480" s="17"/>
    </row>
    <row r="1481" spans="1:1" ht="16" x14ac:dyDescent="0.25">
      <c r="A1481" s="17"/>
    </row>
    <row r="1482" spans="1:1" ht="16" x14ac:dyDescent="0.25">
      <c r="A1482" s="17"/>
    </row>
    <row r="1483" spans="1:1" ht="16" x14ac:dyDescent="0.25">
      <c r="A1483" s="17"/>
    </row>
    <row r="1484" spans="1:1" ht="16" x14ac:dyDescent="0.25">
      <c r="A1484" s="17"/>
    </row>
    <row r="1485" spans="1:1" ht="16" x14ac:dyDescent="0.25">
      <c r="A1485" s="17"/>
    </row>
    <row r="1486" spans="1:1" ht="16" x14ac:dyDescent="0.25">
      <c r="A1486" s="17"/>
    </row>
    <row r="1487" spans="1:1" ht="16" x14ac:dyDescent="0.25">
      <c r="A1487" s="17"/>
    </row>
    <row r="1488" spans="1:1" ht="16" x14ac:dyDescent="0.25">
      <c r="A1488" s="17"/>
    </row>
    <row r="1489" spans="1:1" ht="16" x14ac:dyDescent="0.25">
      <c r="A1489" s="17"/>
    </row>
    <row r="1490" spans="1:1" ht="16" x14ac:dyDescent="0.25">
      <c r="A1490" s="17"/>
    </row>
    <row r="1491" spans="1:1" ht="16" x14ac:dyDescent="0.25">
      <c r="A1491" s="17"/>
    </row>
    <row r="1492" spans="1:1" ht="16" x14ac:dyDescent="0.25">
      <c r="A1492" s="17"/>
    </row>
    <row r="1493" spans="1:1" ht="16" x14ac:dyDescent="0.25">
      <c r="A1493" s="17"/>
    </row>
    <row r="1494" spans="1:1" ht="16" x14ac:dyDescent="0.25">
      <c r="A1494" s="17"/>
    </row>
    <row r="1495" spans="1:1" ht="16" x14ac:dyDescent="0.25">
      <c r="A1495" s="17"/>
    </row>
    <row r="1496" spans="1:1" ht="16" x14ac:dyDescent="0.25">
      <c r="A1496" s="17"/>
    </row>
    <row r="1497" spans="1:1" ht="16" x14ac:dyDescent="0.25">
      <c r="A1497" s="17"/>
    </row>
    <row r="1498" spans="1:1" ht="16" x14ac:dyDescent="0.25">
      <c r="A1498" s="17"/>
    </row>
    <row r="1499" spans="1:1" ht="16" x14ac:dyDescent="0.25">
      <c r="A1499" s="17"/>
    </row>
    <row r="1500" spans="1:1" ht="16" x14ac:dyDescent="0.25">
      <c r="A1500" s="17"/>
    </row>
    <row r="1501" spans="1:1" ht="16" x14ac:dyDescent="0.25">
      <c r="A1501" s="17"/>
    </row>
    <row r="1502" spans="1:1" ht="16" x14ac:dyDescent="0.25">
      <c r="A1502" s="17"/>
    </row>
    <row r="1503" spans="1:1" ht="16" x14ac:dyDescent="0.25">
      <c r="A1503" s="17"/>
    </row>
    <row r="1504" spans="1:1" ht="16" x14ac:dyDescent="0.25">
      <c r="A1504" s="17"/>
    </row>
    <row r="1505" spans="1:1" ht="16" x14ac:dyDescent="0.25">
      <c r="A1505" s="17"/>
    </row>
    <row r="1506" spans="1:1" ht="16" x14ac:dyDescent="0.25">
      <c r="A1506" s="17"/>
    </row>
    <row r="1507" spans="1:1" ht="16" x14ac:dyDescent="0.25">
      <c r="A1507" s="17"/>
    </row>
    <row r="1508" spans="1:1" ht="16" x14ac:dyDescent="0.25">
      <c r="A1508" s="17"/>
    </row>
    <row r="1509" spans="1:1" ht="16" x14ac:dyDescent="0.25">
      <c r="A1509" s="17"/>
    </row>
    <row r="1510" spans="1:1" ht="16" x14ac:dyDescent="0.25">
      <c r="A1510" s="17"/>
    </row>
    <row r="1511" spans="1:1" ht="16" x14ac:dyDescent="0.25">
      <c r="A1511" s="17"/>
    </row>
    <row r="1512" spans="1:1" ht="16" x14ac:dyDescent="0.25">
      <c r="A1512" s="17"/>
    </row>
    <row r="1513" spans="1:1" ht="16" x14ac:dyDescent="0.25">
      <c r="A1513" s="17"/>
    </row>
    <row r="1514" spans="1:1" ht="16" x14ac:dyDescent="0.25">
      <c r="A1514" s="17"/>
    </row>
    <row r="1515" spans="1:1" ht="16" x14ac:dyDescent="0.25">
      <c r="A1515" s="17"/>
    </row>
    <row r="1516" spans="1:1" ht="16" x14ac:dyDescent="0.25">
      <c r="A1516" s="17"/>
    </row>
    <row r="1517" spans="1:1" ht="16" x14ac:dyDescent="0.25">
      <c r="A1517" s="17"/>
    </row>
    <row r="1518" spans="1:1" ht="16" x14ac:dyDescent="0.25">
      <c r="A1518" s="17"/>
    </row>
    <row r="1519" spans="1:1" ht="16" x14ac:dyDescent="0.25">
      <c r="A1519" s="17"/>
    </row>
    <row r="1520" spans="1:1" ht="16" x14ac:dyDescent="0.25">
      <c r="A1520" s="17"/>
    </row>
    <row r="1521" spans="1:1" ht="16" x14ac:dyDescent="0.25">
      <c r="A1521" s="17"/>
    </row>
    <row r="1522" spans="1:1" ht="16" x14ac:dyDescent="0.25">
      <c r="A1522" s="17"/>
    </row>
    <row r="1523" spans="1:1" ht="16" x14ac:dyDescent="0.25">
      <c r="A1523" s="17"/>
    </row>
    <row r="1524" spans="1:1" ht="16" x14ac:dyDescent="0.25">
      <c r="A1524" s="17"/>
    </row>
    <row r="1525" spans="1:1" ht="16" x14ac:dyDescent="0.25">
      <c r="A1525" s="17"/>
    </row>
    <row r="1526" spans="1:1" ht="16" x14ac:dyDescent="0.25">
      <c r="A1526" s="17"/>
    </row>
    <row r="1527" spans="1:1" ht="16" x14ac:dyDescent="0.25">
      <c r="A1527" s="17"/>
    </row>
    <row r="1528" spans="1:1" ht="16" x14ac:dyDescent="0.25">
      <c r="A1528" s="17"/>
    </row>
    <row r="1529" spans="1:1" ht="16" x14ac:dyDescent="0.25">
      <c r="A1529" s="17"/>
    </row>
    <row r="1530" spans="1:1" ht="16" x14ac:dyDescent="0.25">
      <c r="A1530" s="17"/>
    </row>
    <row r="1531" spans="1:1" ht="16" x14ac:dyDescent="0.25">
      <c r="A1531" s="17"/>
    </row>
    <row r="1532" spans="1:1" ht="16" x14ac:dyDescent="0.25">
      <c r="A1532" s="17"/>
    </row>
    <row r="1533" spans="1:1" ht="16" x14ac:dyDescent="0.25">
      <c r="A1533" s="17"/>
    </row>
    <row r="1534" spans="1:1" ht="16" x14ac:dyDescent="0.25">
      <c r="A1534" s="17"/>
    </row>
    <row r="1535" spans="1:1" ht="16" x14ac:dyDescent="0.25">
      <c r="A1535" s="17"/>
    </row>
    <row r="1536" spans="1:1" ht="16" x14ac:dyDescent="0.25">
      <c r="A1536" s="17"/>
    </row>
    <row r="1537" spans="1:1" ht="16" x14ac:dyDescent="0.25">
      <c r="A1537" s="17"/>
    </row>
    <row r="1538" spans="1:1" ht="16" x14ac:dyDescent="0.25">
      <c r="A1538" s="17"/>
    </row>
    <row r="1539" spans="1:1" ht="16" x14ac:dyDescent="0.25">
      <c r="A1539" s="17"/>
    </row>
    <row r="1540" spans="1:1" ht="16" x14ac:dyDescent="0.25">
      <c r="A1540" s="17"/>
    </row>
    <row r="1541" spans="1:1" ht="16" x14ac:dyDescent="0.25">
      <c r="A1541" s="17"/>
    </row>
    <row r="1542" spans="1:1" ht="16" x14ac:dyDescent="0.25">
      <c r="A1542" s="17"/>
    </row>
    <row r="1543" spans="1:1" ht="16" x14ac:dyDescent="0.25">
      <c r="A1543" s="17"/>
    </row>
    <row r="1544" spans="1:1" ht="16" x14ac:dyDescent="0.25">
      <c r="A1544" s="17"/>
    </row>
    <row r="1545" spans="1:1" ht="16" x14ac:dyDescent="0.25">
      <c r="A1545" s="17"/>
    </row>
    <row r="1546" spans="1:1" ht="16" x14ac:dyDescent="0.25">
      <c r="A1546" s="17"/>
    </row>
    <row r="1547" spans="1:1" ht="16" x14ac:dyDescent="0.25">
      <c r="A1547" s="17"/>
    </row>
    <row r="1548" spans="1:1" ht="16" x14ac:dyDescent="0.25">
      <c r="A1548" s="17"/>
    </row>
    <row r="1549" spans="1:1" ht="16" x14ac:dyDescent="0.25">
      <c r="A1549" s="17"/>
    </row>
    <row r="1550" spans="1:1" ht="16" x14ac:dyDescent="0.25">
      <c r="A1550" s="17"/>
    </row>
    <row r="1551" spans="1:1" ht="16" x14ac:dyDescent="0.25">
      <c r="A1551" s="17"/>
    </row>
    <row r="1552" spans="1:1" ht="16" x14ac:dyDescent="0.25">
      <c r="A1552" s="17"/>
    </row>
    <row r="1553" spans="1:1" ht="16" x14ac:dyDescent="0.25">
      <c r="A1553" s="17"/>
    </row>
    <row r="1554" spans="1:1" ht="16" x14ac:dyDescent="0.25">
      <c r="A1554" s="17"/>
    </row>
    <row r="1555" spans="1:1" ht="16" x14ac:dyDescent="0.25">
      <c r="A1555" s="17"/>
    </row>
    <row r="1556" spans="1:1" ht="16" x14ac:dyDescent="0.25">
      <c r="A1556" s="17"/>
    </row>
    <row r="1557" spans="1:1" ht="16" x14ac:dyDescent="0.25">
      <c r="A1557" s="17"/>
    </row>
    <row r="1558" spans="1:1" ht="16" x14ac:dyDescent="0.25">
      <c r="A1558" s="17"/>
    </row>
    <row r="1559" spans="1:1" ht="16" x14ac:dyDescent="0.25">
      <c r="A1559" s="17"/>
    </row>
    <row r="1560" spans="1:1" ht="16" x14ac:dyDescent="0.25">
      <c r="A1560" s="17"/>
    </row>
    <row r="1561" spans="1:1" ht="16" x14ac:dyDescent="0.25">
      <c r="A1561" s="17"/>
    </row>
    <row r="1562" spans="1:1" ht="16" x14ac:dyDescent="0.25">
      <c r="A1562" s="17"/>
    </row>
    <row r="1563" spans="1:1" ht="16" x14ac:dyDescent="0.25">
      <c r="A1563" s="17"/>
    </row>
    <row r="1564" spans="1:1" ht="16" x14ac:dyDescent="0.25">
      <c r="A1564" s="17"/>
    </row>
    <row r="1565" spans="1:1" ht="16" x14ac:dyDescent="0.25">
      <c r="A1565" s="17"/>
    </row>
    <row r="1566" spans="1:1" ht="16" x14ac:dyDescent="0.25">
      <c r="A1566" s="17"/>
    </row>
    <row r="1567" spans="1:1" ht="16" x14ac:dyDescent="0.25">
      <c r="A1567" s="17"/>
    </row>
    <row r="1568" spans="1:1" ht="16" x14ac:dyDescent="0.25">
      <c r="A1568" s="17"/>
    </row>
    <row r="1569" spans="1:1" ht="16" x14ac:dyDescent="0.25">
      <c r="A1569" s="17"/>
    </row>
    <row r="1570" spans="1:1" ht="16" x14ac:dyDescent="0.25">
      <c r="A1570" s="17"/>
    </row>
    <row r="1571" spans="1:1" ht="16" x14ac:dyDescent="0.25">
      <c r="A1571" s="17"/>
    </row>
    <row r="1572" spans="1:1" ht="16" x14ac:dyDescent="0.25">
      <c r="A1572" s="17"/>
    </row>
    <row r="1573" spans="1:1" ht="16" x14ac:dyDescent="0.25">
      <c r="A1573" s="17"/>
    </row>
    <row r="1574" spans="1:1" ht="16" x14ac:dyDescent="0.25">
      <c r="A1574" s="17"/>
    </row>
    <row r="1575" spans="1:1" ht="16" x14ac:dyDescent="0.25">
      <c r="A1575" s="17"/>
    </row>
    <row r="1576" spans="1:1" ht="16" x14ac:dyDescent="0.25">
      <c r="A1576" s="17"/>
    </row>
    <row r="1577" spans="1:1" ht="16" x14ac:dyDescent="0.25">
      <c r="A1577" s="17"/>
    </row>
    <row r="1578" spans="1:1" ht="16" x14ac:dyDescent="0.25">
      <c r="A1578" s="17"/>
    </row>
    <row r="1579" spans="1:1" ht="16" x14ac:dyDescent="0.25">
      <c r="A1579" s="17"/>
    </row>
    <row r="1580" spans="1:1" ht="16" x14ac:dyDescent="0.25">
      <c r="A1580" s="17"/>
    </row>
    <row r="1581" spans="1:1" ht="16" x14ac:dyDescent="0.25">
      <c r="A1581" s="17"/>
    </row>
    <row r="1582" spans="1:1" ht="16" x14ac:dyDescent="0.25">
      <c r="A1582" s="17"/>
    </row>
    <row r="1583" spans="1:1" ht="16" x14ac:dyDescent="0.25">
      <c r="A1583" s="17"/>
    </row>
    <row r="1584" spans="1:1" ht="16" x14ac:dyDescent="0.25">
      <c r="A1584" s="17"/>
    </row>
    <row r="1585" spans="1:1" ht="16" x14ac:dyDescent="0.25">
      <c r="A1585" s="17"/>
    </row>
    <row r="1586" spans="1:1" ht="16" x14ac:dyDescent="0.25">
      <c r="A1586" s="17"/>
    </row>
    <row r="1587" spans="1:1" ht="16" x14ac:dyDescent="0.25">
      <c r="A1587" s="17"/>
    </row>
    <row r="1588" spans="1:1" ht="16" x14ac:dyDescent="0.25">
      <c r="A1588" s="17"/>
    </row>
    <row r="1589" spans="1:1" ht="16" x14ac:dyDescent="0.25">
      <c r="A1589" s="17"/>
    </row>
    <row r="1590" spans="1:1" ht="16" x14ac:dyDescent="0.25">
      <c r="A1590" s="17"/>
    </row>
    <row r="1591" spans="1:1" ht="16" x14ac:dyDescent="0.25">
      <c r="A1591" s="17"/>
    </row>
    <row r="1592" spans="1:1" ht="16" x14ac:dyDescent="0.25">
      <c r="A1592" s="17"/>
    </row>
    <row r="1593" spans="1:1" ht="16" x14ac:dyDescent="0.25">
      <c r="A1593" s="17"/>
    </row>
    <row r="1594" spans="1:1" ht="16" x14ac:dyDescent="0.25">
      <c r="A1594" s="17"/>
    </row>
    <row r="1595" spans="1:1" ht="16" x14ac:dyDescent="0.25">
      <c r="A1595" s="17"/>
    </row>
    <row r="1596" spans="1:1" ht="16" x14ac:dyDescent="0.25">
      <c r="A1596" s="17"/>
    </row>
    <row r="1597" spans="1:1" ht="16" x14ac:dyDescent="0.25">
      <c r="A1597" s="17"/>
    </row>
    <row r="1598" spans="1:1" ht="16" x14ac:dyDescent="0.25">
      <c r="A1598" s="17"/>
    </row>
    <row r="1599" spans="1:1" ht="16" x14ac:dyDescent="0.25">
      <c r="A1599" s="17"/>
    </row>
    <row r="1600" spans="1:1" ht="16" x14ac:dyDescent="0.25">
      <c r="A1600" s="17"/>
    </row>
    <row r="1601" spans="1:1" ht="16" x14ac:dyDescent="0.25">
      <c r="A1601" s="17"/>
    </row>
    <row r="1602" spans="1:1" ht="16" x14ac:dyDescent="0.25">
      <c r="A1602" s="17"/>
    </row>
    <row r="1603" spans="1:1" ht="16" x14ac:dyDescent="0.25">
      <c r="A1603" s="17"/>
    </row>
    <row r="1604" spans="1:1" ht="16" x14ac:dyDescent="0.25">
      <c r="A1604" s="17"/>
    </row>
    <row r="1605" spans="1:1" ht="16" x14ac:dyDescent="0.25">
      <c r="A1605" s="17"/>
    </row>
    <row r="1606" spans="1:1" ht="16" x14ac:dyDescent="0.25">
      <c r="A1606" s="17"/>
    </row>
    <row r="1607" spans="1:1" ht="16" x14ac:dyDescent="0.25">
      <c r="A1607" s="17"/>
    </row>
    <row r="1608" spans="1:1" ht="16" x14ac:dyDescent="0.25">
      <c r="A1608" s="17"/>
    </row>
    <row r="1609" spans="1:1" ht="16" x14ac:dyDescent="0.25">
      <c r="A1609" s="17"/>
    </row>
    <row r="1610" spans="1:1" ht="16" x14ac:dyDescent="0.25">
      <c r="A1610" s="17"/>
    </row>
    <row r="1611" spans="1:1" ht="16" x14ac:dyDescent="0.25">
      <c r="A1611" s="17"/>
    </row>
    <row r="1612" spans="1:1" ht="16" x14ac:dyDescent="0.25">
      <c r="A1612" s="17"/>
    </row>
    <row r="1613" spans="1:1" ht="16" x14ac:dyDescent="0.25">
      <c r="A1613" s="17"/>
    </row>
    <row r="1614" spans="1:1" ht="16" x14ac:dyDescent="0.25">
      <c r="A1614" s="17"/>
    </row>
    <row r="1615" spans="1:1" ht="16" x14ac:dyDescent="0.25">
      <c r="A1615" s="17"/>
    </row>
    <row r="1616" spans="1:1" ht="16" x14ac:dyDescent="0.25">
      <c r="A1616" s="17"/>
    </row>
    <row r="1617" spans="1:1" ht="16" x14ac:dyDescent="0.25">
      <c r="A1617" s="17"/>
    </row>
    <row r="1618" spans="1:1" ht="16" x14ac:dyDescent="0.25">
      <c r="A1618" s="17"/>
    </row>
    <row r="1619" spans="1:1" ht="16" x14ac:dyDescent="0.25">
      <c r="A1619" s="17"/>
    </row>
    <row r="1620" spans="1:1" ht="16" x14ac:dyDescent="0.25">
      <c r="A1620" s="17"/>
    </row>
    <row r="1621" spans="1:1" ht="16" x14ac:dyDescent="0.25">
      <c r="A1621" s="17"/>
    </row>
    <row r="1622" spans="1:1" ht="16" x14ac:dyDescent="0.25">
      <c r="A1622" s="17"/>
    </row>
    <row r="1623" spans="1:1" ht="16" x14ac:dyDescent="0.25">
      <c r="A1623" s="17"/>
    </row>
    <row r="1624" spans="1:1" ht="16" x14ac:dyDescent="0.25">
      <c r="A1624" s="17"/>
    </row>
    <row r="1625" spans="1:1" ht="16" x14ac:dyDescent="0.25">
      <c r="A1625" s="17"/>
    </row>
    <row r="1626" spans="1:1" ht="16" x14ac:dyDescent="0.25">
      <c r="A1626" s="17"/>
    </row>
    <row r="1627" spans="1:1" ht="16" x14ac:dyDescent="0.25">
      <c r="A1627" s="17"/>
    </row>
    <row r="1628" spans="1:1" ht="16" x14ac:dyDescent="0.25">
      <c r="A1628" s="17"/>
    </row>
    <row r="1629" spans="1:1" ht="16" x14ac:dyDescent="0.25">
      <c r="A1629" s="17"/>
    </row>
    <row r="1630" spans="1:1" ht="16" x14ac:dyDescent="0.25">
      <c r="A1630" s="17"/>
    </row>
    <row r="1631" spans="1:1" ht="16" x14ac:dyDescent="0.25">
      <c r="A1631" s="17"/>
    </row>
    <row r="1632" spans="1:1" ht="16" x14ac:dyDescent="0.25">
      <c r="A1632" s="17"/>
    </row>
    <row r="1633" spans="1:1" ht="16" x14ac:dyDescent="0.25">
      <c r="A1633" s="17"/>
    </row>
    <row r="1634" spans="1:1" ht="16" x14ac:dyDescent="0.25">
      <c r="A1634" s="17"/>
    </row>
    <row r="1635" spans="1:1" ht="16" x14ac:dyDescent="0.25">
      <c r="A1635" s="17"/>
    </row>
    <row r="1636" spans="1:1" ht="16" x14ac:dyDescent="0.25">
      <c r="A1636" s="17"/>
    </row>
    <row r="1637" spans="1:1" ht="16" x14ac:dyDescent="0.25">
      <c r="A1637" s="17"/>
    </row>
    <row r="1638" spans="1:1" ht="16" x14ac:dyDescent="0.25">
      <c r="A1638" s="17"/>
    </row>
    <row r="1639" spans="1:1" ht="16" x14ac:dyDescent="0.25">
      <c r="A1639" s="17"/>
    </row>
    <row r="1640" spans="1:1" ht="16" x14ac:dyDescent="0.25">
      <c r="A1640" s="17"/>
    </row>
    <row r="1641" spans="1:1" ht="16" x14ac:dyDescent="0.25">
      <c r="A1641" s="17"/>
    </row>
    <row r="1642" spans="1:1" ht="16" x14ac:dyDescent="0.25">
      <c r="A1642" s="17"/>
    </row>
    <row r="1643" spans="1:1" ht="16" x14ac:dyDescent="0.25">
      <c r="A1643" s="17"/>
    </row>
    <row r="1644" spans="1:1" ht="16" x14ac:dyDescent="0.25">
      <c r="A1644" s="17"/>
    </row>
    <row r="1645" spans="1:1" ht="16" x14ac:dyDescent="0.25">
      <c r="A1645" s="17"/>
    </row>
    <row r="1646" spans="1:1" ht="16" x14ac:dyDescent="0.25">
      <c r="A1646" s="17"/>
    </row>
    <row r="1647" spans="1:1" ht="16" x14ac:dyDescent="0.25">
      <c r="A1647" s="17"/>
    </row>
    <row r="1648" spans="1:1" ht="16" x14ac:dyDescent="0.25">
      <c r="A1648" s="17"/>
    </row>
    <row r="1649" spans="1:1" ht="16" x14ac:dyDescent="0.25">
      <c r="A1649" s="17"/>
    </row>
    <row r="1650" spans="1:1" ht="16" x14ac:dyDescent="0.25">
      <c r="A1650" s="17"/>
    </row>
    <row r="1651" spans="1:1" ht="16" x14ac:dyDescent="0.25">
      <c r="A1651" s="17"/>
    </row>
    <row r="1652" spans="1:1" ht="16" x14ac:dyDescent="0.25">
      <c r="A1652" s="17"/>
    </row>
    <row r="1653" spans="1:1" ht="16" x14ac:dyDescent="0.25">
      <c r="A1653" s="17"/>
    </row>
    <row r="1654" spans="1:1" ht="16" x14ac:dyDescent="0.25">
      <c r="A1654" s="17"/>
    </row>
    <row r="1655" spans="1:1" ht="16" x14ac:dyDescent="0.25">
      <c r="A1655" s="17"/>
    </row>
    <row r="1656" spans="1:1" ht="16" x14ac:dyDescent="0.25">
      <c r="A1656" s="17"/>
    </row>
    <row r="1657" spans="1:1" ht="16" x14ac:dyDescent="0.25">
      <c r="A1657" s="17"/>
    </row>
    <row r="1658" spans="1:1" ht="16" x14ac:dyDescent="0.25">
      <c r="A1658" s="17"/>
    </row>
    <row r="1659" spans="1:1" ht="16" x14ac:dyDescent="0.25">
      <c r="A1659" s="17"/>
    </row>
    <row r="1660" spans="1:1" ht="16" x14ac:dyDescent="0.25">
      <c r="A1660" s="17"/>
    </row>
    <row r="1661" spans="1:1" ht="16" x14ac:dyDescent="0.25">
      <c r="A1661" s="17"/>
    </row>
    <row r="1662" spans="1:1" ht="16" x14ac:dyDescent="0.25">
      <c r="A1662" s="17"/>
    </row>
    <row r="1663" spans="1:1" ht="16" x14ac:dyDescent="0.25">
      <c r="A1663" s="17"/>
    </row>
    <row r="1664" spans="1:1" ht="16" x14ac:dyDescent="0.25">
      <c r="A1664" s="17"/>
    </row>
    <row r="1665" spans="1:1" ht="16" x14ac:dyDescent="0.25">
      <c r="A1665" s="17"/>
    </row>
    <row r="1666" spans="1:1" ht="16" x14ac:dyDescent="0.25">
      <c r="A1666" s="17"/>
    </row>
    <row r="1667" spans="1:1" ht="16" x14ac:dyDescent="0.25">
      <c r="A1667" s="17"/>
    </row>
    <row r="1668" spans="1:1" ht="16" x14ac:dyDescent="0.25">
      <c r="A1668" s="17"/>
    </row>
    <row r="1669" spans="1:1" ht="16" x14ac:dyDescent="0.25">
      <c r="A1669" s="17"/>
    </row>
    <row r="1670" spans="1:1" ht="16" x14ac:dyDescent="0.25">
      <c r="A1670" s="17"/>
    </row>
    <row r="1671" spans="1:1" ht="16" x14ac:dyDescent="0.25">
      <c r="A1671" s="17"/>
    </row>
    <row r="1672" spans="1:1" ht="16" x14ac:dyDescent="0.25">
      <c r="A1672" s="17"/>
    </row>
    <row r="1673" spans="1:1" ht="16" x14ac:dyDescent="0.25">
      <c r="A1673" s="17"/>
    </row>
    <row r="1674" spans="1:1" ht="16" x14ac:dyDescent="0.25">
      <c r="A1674" s="17"/>
    </row>
    <row r="1675" spans="1:1" ht="16" x14ac:dyDescent="0.25">
      <c r="A1675" s="17"/>
    </row>
    <row r="1676" spans="1:1" ht="16" x14ac:dyDescent="0.25">
      <c r="A1676" s="17"/>
    </row>
    <row r="1677" spans="1:1" ht="16" x14ac:dyDescent="0.25">
      <c r="A1677" s="17"/>
    </row>
    <row r="1678" spans="1:1" ht="16" x14ac:dyDescent="0.25">
      <c r="A1678" s="17"/>
    </row>
    <row r="1679" spans="1:1" ht="16" x14ac:dyDescent="0.25">
      <c r="A1679" s="17"/>
    </row>
    <row r="1680" spans="1:1" ht="16" x14ac:dyDescent="0.25">
      <c r="A1680" s="17"/>
    </row>
    <row r="1681" spans="1:1" ht="16" x14ac:dyDescent="0.25">
      <c r="A1681" s="17"/>
    </row>
    <row r="1682" spans="1:1" ht="16" x14ac:dyDescent="0.25">
      <c r="A1682" s="17"/>
    </row>
    <row r="1683" spans="1:1" ht="16" x14ac:dyDescent="0.25">
      <c r="A1683" s="17"/>
    </row>
    <row r="1684" spans="1:1" ht="16" x14ac:dyDescent="0.25">
      <c r="A1684" s="17"/>
    </row>
    <row r="1685" spans="1:1" ht="16" x14ac:dyDescent="0.25">
      <c r="A1685" s="17"/>
    </row>
    <row r="1686" spans="1:1" ht="16" x14ac:dyDescent="0.25">
      <c r="A1686" s="17"/>
    </row>
    <row r="1687" spans="1:1" ht="16" x14ac:dyDescent="0.25">
      <c r="A1687" s="17"/>
    </row>
    <row r="1688" spans="1:1" ht="16" x14ac:dyDescent="0.25">
      <c r="A1688" s="17"/>
    </row>
    <row r="1689" spans="1:1" ht="16" x14ac:dyDescent="0.25">
      <c r="A1689" s="17"/>
    </row>
    <row r="1690" spans="1:1" ht="16" x14ac:dyDescent="0.25">
      <c r="A1690" s="17"/>
    </row>
    <row r="1691" spans="1:1" ht="16" x14ac:dyDescent="0.25">
      <c r="A1691" s="17"/>
    </row>
    <row r="1692" spans="1:1" ht="16" x14ac:dyDescent="0.25">
      <c r="A1692" s="17"/>
    </row>
    <row r="1693" spans="1:1" ht="16" x14ac:dyDescent="0.25">
      <c r="A1693" s="17"/>
    </row>
    <row r="1694" spans="1:1" ht="16" x14ac:dyDescent="0.25">
      <c r="A1694" s="17"/>
    </row>
    <row r="1695" spans="1:1" ht="16" x14ac:dyDescent="0.25">
      <c r="A1695" s="17"/>
    </row>
    <row r="1696" spans="1:1" ht="16" x14ac:dyDescent="0.25">
      <c r="A1696" s="17"/>
    </row>
    <row r="1697" spans="1:1" ht="16" x14ac:dyDescent="0.25">
      <c r="A1697" s="17"/>
    </row>
    <row r="1698" spans="1:1" ht="16" x14ac:dyDescent="0.25">
      <c r="A1698" s="17"/>
    </row>
    <row r="1699" spans="1:1" ht="16" x14ac:dyDescent="0.25">
      <c r="A1699" s="17"/>
    </row>
    <row r="1700" spans="1:1" ht="16" x14ac:dyDescent="0.25">
      <c r="A1700" s="17"/>
    </row>
    <row r="1701" spans="1:1" ht="16" x14ac:dyDescent="0.25">
      <c r="A1701" s="17"/>
    </row>
    <row r="1702" spans="1:1" ht="16" x14ac:dyDescent="0.25">
      <c r="A1702" s="17"/>
    </row>
    <row r="1703" spans="1:1" ht="16" x14ac:dyDescent="0.25">
      <c r="A1703" s="17"/>
    </row>
    <row r="1704" spans="1:1" ht="16" x14ac:dyDescent="0.25">
      <c r="A1704" s="17"/>
    </row>
    <row r="1705" spans="1:1" ht="16" x14ac:dyDescent="0.25">
      <c r="A1705" s="17"/>
    </row>
    <row r="1706" spans="1:1" ht="16" x14ac:dyDescent="0.25">
      <c r="A1706" s="17"/>
    </row>
    <row r="1707" spans="1:1" ht="16" x14ac:dyDescent="0.25">
      <c r="A1707" s="17"/>
    </row>
    <row r="1708" spans="1:1" ht="16" x14ac:dyDescent="0.25">
      <c r="A1708" s="17"/>
    </row>
    <row r="1709" spans="1:1" ht="16" x14ac:dyDescent="0.25">
      <c r="A1709" s="17"/>
    </row>
    <row r="1710" spans="1:1" ht="16" x14ac:dyDescent="0.25">
      <c r="A1710" s="17"/>
    </row>
    <row r="1711" spans="1:1" ht="16" x14ac:dyDescent="0.25">
      <c r="A1711" s="17"/>
    </row>
    <row r="1712" spans="1:1" ht="16" x14ac:dyDescent="0.25">
      <c r="A1712" s="17"/>
    </row>
    <row r="1713" spans="1:1" ht="16" x14ac:dyDescent="0.25">
      <c r="A1713" s="17"/>
    </row>
    <row r="1714" spans="1:1" ht="16" x14ac:dyDescent="0.25">
      <c r="A1714" s="17"/>
    </row>
    <row r="1715" spans="1:1" ht="16" x14ac:dyDescent="0.25">
      <c r="A1715" s="17"/>
    </row>
    <row r="1716" spans="1:1" ht="16" x14ac:dyDescent="0.25">
      <c r="A1716" s="17"/>
    </row>
    <row r="1717" spans="1:1" ht="16" x14ac:dyDescent="0.25">
      <c r="A1717" s="17"/>
    </row>
    <row r="1718" spans="1:1" ht="16" x14ac:dyDescent="0.25">
      <c r="A1718" s="17"/>
    </row>
    <row r="1719" spans="1:1" ht="16" x14ac:dyDescent="0.25">
      <c r="A1719" s="17"/>
    </row>
    <row r="1720" spans="1:1" ht="16" x14ac:dyDescent="0.25">
      <c r="A1720" s="17"/>
    </row>
    <row r="1721" spans="1:1" ht="16" x14ac:dyDescent="0.25">
      <c r="A1721" s="17"/>
    </row>
    <row r="1722" spans="1:1" ht="16" x14ac:dyDescent="0.25">
      <c r="A1722" s="17"/>
    </row>
    <row r="1723" spans="1:1" ht="16" x14ac:dyDescent="0.25">
      <c r="A1723" s="17"/>
    </row>
    <row r="1724" spans="1:1" ht="16" x14ac:dyDescent="0.25">
      <c r="A1724" s="17"/>
    </row>
    <row r="1725" spans="1:1" ht="16" x14ac:dyDescent="0.25">
      <c r="A1725" s="17"/>
    </row>
    <row r="1726" spans="1:1" ht="16" x14ac:dyDescent="0.25">
      <c r="A1726" s="17"/>
    </row>
    <row r="1727" spans="1:1" ht="16" x14ac:dyDescent="0.25">
      <c r="A1727" s="17"/>
    </row>
    <row r="1728" spans="1:1" ht="16" x14ac:dyDescent="0.25">
      <c r="A1728" s="17"/>
    </row>
    <row r="1729" spans="1:1" ht="16" x14ac:dyDescent="0.25">
      <c r="A1729" s="17"/>
    </row>
    <row r="1730" spans="1:1" ht="16" x14ac:dyDescent="0.25">
      <c r="A1730" s="17"/>
    </row>
    <row r="1731" spans="1:1" ht="16" x14ac:dyDescent="0.25">
      <c r="A1731" s="17"/>
    </row>
    <row r="1732" spans="1:1" ht="16" x14ac:dyDescent="0.25">
      <c r="A1732" s="17"/>
    </row>
    <row r="1733" spans="1:1" ht="16" x14ac:dyDescent="0.25">
      <c r="A1733" s="17"/>
    </row>
    <row r="1734" spans="1:1" ht="16" x14ac:dyDescent="0.25">
      <c r="A1734" s="17"/>
    </row>
    <row r="1735" spans="1:1" ht="16" x14ac:dyDescent="0.25">
      <c r="A1735" s="17"/>
    </row>
    <row r="1736" spans="1:1" ht="16" x14ac:dyDescent="0.25">
      <c r="A1736" s="17"/>
    </row>
    <row r="1737" spans="1:1" ht="16" x14ac:dyDescent="0.25">
      <c r="A1737" s="17"/>
    </row>
    <row r="1738" spans="1:1" ht="16" x14ac:dyDescent="0.25">
      <c r="A1738" s="17"/>
    </row>
    <row r="1739" spans="1:1" ht="16" x14ac:dyDescent="0.25">
      <c r="A1739" s="17"/>
    </row>
    <row r="1740" spans="1:1" ht="16" x14ac:dyDescent="0.25">
      <c r="A1740" s="17"/>
    </row>
    <row r="1741" spans="1:1" ht="16" x14ac:dyDescent="0.25">
      <c r="A1741" s="17"/>
    </row>
    <row r="1742" spans="1:1" ht="16" x14ac:dyDescent="0.25">
      <c r="A1742" s="17"/>
    </row>
    <row r="1743" spans="1:1" ht="16" x14ac:dyDescent="0.25">
      <c r="A1743" s="17"/>
    </row>
    <row r="1744" spans="1:1" ht="16" x14ac:dyDescent="0.25">
      <c r="A1744" s="17"/>
    </row>
    <row r="1745" spans="1:1" ht="16" x14ac:dyDescent="0.25">
      <c r="A1745" s="17"/>
    </row>
    <row r="1746" spans="1:1" ht="16" x14ac:dyDescent="0.25">
      <c r="A1746" s="17"/>
    </row>
    <row r="1747" spans="1:1" ht="16" x14ac:dyDescent="0.25">
      <c r="A1747" s="17"/>
    </row>
    <row r="1748" spans="1:1" ht="16" x14ac:dyDescent="0.25">
      <c r="A1748" s="17"/>
    </row>
    <row r="1749" spans="1:1" ht="16" x14ac:dyDescent="0.25">
      <c r="A1749" s="17"/>
    </row>
    <row r="1750" spans="1:1" ht="16" x14ac:dyDescent="0.25">
      <c r="A1750" s="17"/>
    </row>
    <row r="1751" spans="1:1" ht="16" x14ac:dyDescent="0.25">
      <c r="A1751" s="17"/>
    </row>
    <row r="1752" spans="1:1" ht="16" x14ac:dyDescent="0.25">
      <c r="A1752" s="17"/>
    </row>
    <row r="1753" spans="1:1" ht="16" x14ac:dyDescent="0.25">
      <c r="A1753" s="17"/>
    </row>
    <row r="1754" spans="1:1" ht="16" x14ac:dyDescent="0.25">
      <c r="A1754" s="17"/>
    </row>
    <row r="1755" spans="1:1" ht="16" x14ac:dyDescent="0.25">
      <c r="A1755" s="17"/>
    </row>
    <row r="1756" spans="1:1" ht="16" x14ac:dyDescent="0.25">
      <c r="A1756" s="17"/>
    </row>
    <row r="1757" spans="1:1" ht="16" x14ac:dyDescent="0.25">
      <c r="A1757" s="17"/>
    </row>
    <row r="1758" spans="1:1" ht="16" x14ac:dyDescent="0.25">
      <c r="A1758" s="17"/>
    </row>
    <row r="1759" spans="1:1" ht="16" x14ac:dyDescent="0.25">
      <c r="A1759" s="17"/>
    </row>
    <row r="1760" spans="1:1" ht="16" x14ac:dyDescent="0.25">
      <c r="A1760" s="17"/>
    </row>
    <row r="1761" spans="1:1" ht="16" x14ac:dyDescent="0.25">
      <c r="A1761" s="17"/>
    </row>
    <row r="1762" spans="1:1" ht="16" x14ac:dyDescent="0.25">
      <c r="A1762" s="17"/>
    </row>
    <row r="1763" spans="1:1" ht="16" x14ac:dyDescent="0.25">
      <c r="A1763" s="17"/>
    </row>
    <row r="1764" spans="1:1" ht="16" x14ac:dyDescent="0.25">
      <c r="A1764" s="17"/>
    </row>
    <row r="1765" spans="1:1" ht="16" x14ac:dyDescent="0.25">
      <c r="A1765" s="17"/>
    </row>
    <row r="1766" spans="1:1" ht="16" x14ac:dyDescent="0.25">
      <c r="A1766" s="17"/>
    </row>
    <row r="1767" spans="1:1" ht="16" x14ac:dyDescent="0.25">
      <c r="A1767" s="17"/>
    </row>
    <row r="1768" spans="1:1" ht="16" x14ac:dyDescent="0.25">
      <c r="A1768" s="17"/>
    </row>
    <row r="1769" spans="1:1" ht="16" x14ac:dyDescent="0.25">
      <c r="A1769" s="17"/>
    </row>
    <row r="1770" spans="1:1" ht="16" x14ac:dyDescent="0.25">
      <c r="A1770" s="17"/>
    </row>
    <row r="1771" spans="1:1" ht="16" x14ac:dyDescent="0.25">
      <c r="A1771" s="17"/>
    </row>
    <row r="1772" spans="1:1" ht="16" x14ac:dyDescent="0.25">
      <c r="A1772" s="17"/>
    </row>
    <row r="1773" spans="1:1" ht="16" x14ac:dyDescent="0.25">
      <c r="A1773" s="17"/>
    </row>
    <row r="1774" spans="1:1" ht="16" x14ac:dyDescent="0.25">
      <c r="A1774" s="17"/>
    </row>
    <row r="1775" spans="1:1" ht="16" x14ac:dyDescent="0.25">
      <c r="A1775" s="17"/>
    </row>
    <row r="1776" spans="1:1" ht="16" x14ac:dyDescent="0.25">
      <c r="A1776" s="17"/>
    </row>
    <row r="1777" spans="1:1" ht="16" x14ac:dyDescent="0.25">
      <c r="A1777" s="17"/>
    </row>
    <row r="1778" spans="1:1" ht="16" x14ac:dyDescent="0.25">
      <c r="A1778" s="17"/>
    </row>
    <row r="1779" spans="1:1" ht="16" x14ac:dyDescent="0.25">
      <c r="A1779" s="17"/>
    </row>
    <row r="1780" spans="1:1" ht="16" x14ac:dyDescent="0.25">
      <c r="A1780" s="17"/>
    </row>
    <row r="1781" spans="1:1" ht="16" x14ac:dyDescent="0.25">
      <c r="A1781" s="17"/>
    </row>
    <row r="1782" spans="1:1" ht="16" x14ac:dyDescent="0.25">
      <c r="A1782" s="17"/>
    </row>
    <row r="1783" spans="1:1" ht="16" x14ac:dyDescent="0.25">
      <c r="A1783" s="17"/>
    </row>
    <row r="1784" spans="1:1" ht="16" x14ac:dyDescent="0.25">
      <c r="A1784" s="17"/>
    </row>
    <row r="1785" spans="1:1" ht="16" x14ac:dyDescent="0.25">
      <c r="A1785" s="17"/>
    </row>
    <row r="1786" spans="1:1" ht="16" x14ac:dyDescent="0.25">
      <c r="A1786" s="17"/>
    </row>
    <row r="1787" spans="1:1" ht="16" x14ac:dyDescent="0.25">
      <c r="A1787" s="17"/>
    </row>
    <row r="1788" spans="1:1" ht="16" x14ac:dyDescent="0.25">
      <c r="A1788" s="17"/>
    </row>
    <row r="1789" spans="1:1" ht="16" x14ac:dyDescent="0.25">
      <c r="A1789" s="17"/>
    </row>
    <row r="1790" spans="1:1" ht="16" x14ac:dyDescent="0.25">
      <c r="A1790" s="17"/>
    </row>
    <row r="1791" spans="1:1" ht="16" x14ac:dyDescent="0.25">
      <c r="A1791" s="17"/>
    </row>
    <row r="1792" spans="1:1" ht="16" x14ac:dyDescent="0.25">
      <c r="A1792" s="17"/>
    </row>
    <row r="1793" spans="1:1" ht="16" x14ac:dyDescent="0.25">
      <c r="A1793" s="17"/>
    </row>
    <row r="1794" spans="1:1" ht="16" x14ac:dyDescent="0.25">
      <c r="A1794" s="17"/>
    </row>
    <row r="1795" spans="1:1" ht="16" x14ac:dyDescent="0.25">
      <c r="A1795" s="17"/>
    </row>
    <row r="1796" spans="1:1" ht="16" x14ac:dyDescent="0.25">
      <c r="A1796" s="17"/>
    </row>
    <row r="1797" spans="1:1" ht="16" x14ac:dyDescent="0.25">
      <c r="A1797" s="17"/>
    </row>
    <row r="1798" spans="1:1" ht="16" x14ac:dyDescent="0.25">
      <c r="A1798" s="17"/>
    </row>
    <row r="1799" spans="1:1" ht="16" x14ac:dyDescent="0.25">
      <c r="A1799" s="17"/>
    </row>
    <row r="1800" spans="1:1" ht="16" x14ac:dyDescent="0.25">
      <c r="A1800" s="17"/>
    </row>
    <row r="1801" spans="1:1" ht="16" x14ac:dyDescent="0.25">
      <c r="A1801" s="17"/>
    </row>
    <row r="1802" spans="1:1" ht="16" x14ac:dyDescent="0.25">
      <c r="A1802" s="17"/>
    </row>
    <row r="1803" spans="1:1" ht="16" x14ac:dyDescent="0.25">
      <c r="A1803" s="17"/>
    </row>
    <row r="1804" spans="1:1" ht="16" x14ac:dyDescent="0.25">
      <c r="A1804" s="17"/>
    </row>
    <row r="1805" spans="1:1" ht="16" x14ac:dyDescent="0.25">
      <c r="A1805" s="17"/>
    </row>
    <row r="1806" spans="1:1" ht="16" x14ac:dyDescent="0.25">
      <c r="A1806" s="17"/>
    </row>
    <row r="1807" spans="1:1" ht="16" x14ac:dyDescent="0.25">
      <c r="A1807" s="17"/>
    </row>
    <row r="1808" spans="1:1" ht="16" x14ac:dyDescent="0.25">
      <c r="A1808" s="17"/>
    </row>
    <row r="1809" spans="1:1" ht="16" x14ac:dyDescent="0.25">
      <c r="A1809" s="17"/>
    </row>
    <row r="1810" spans="1:1" ht="16" x14ac:dyDescent="0.25">
      <c r="A1810" s="17"/>
    </row>
    <row r="1811" spans="1:1" ht="16" x14ac:dyDescent="0.25">
      <c r="A1811" s="17"/>
    </row>
    <row r="1812" spans="1:1" ht="16" x14ac:dyDescent="0.25">
      <c r="A1812" s="17"/>
    </row>
    <row r="1813" spans="1:1" ht="16" x14ac:dyDescent="0.25">
      <c r="A1813" s="17"/>
    </row>
    <row r="1814" spans="1:1" ht="16" x14ac:dyDescent="0.25">
      <c r="A1814" s="17"/>
    </row>
    <row r="1815" spans="1:1" ht="16" x14ac:dyDescent="0.25">
      <c r="A1815" s="17"/>
    </row>
    <row r="1816" spans="1:1" ht="16" x14ac:dyDescent="0.25">
      <c r="A1816" s="17"/>
    </row>
    <row r="1817" spans="1:1" ht="16" x14ac:dyDescent="0.25">
      <c r="A1817" s="17"/>
    </row>
    <row r="1818" spans="1:1" ht="16" x14ac:dyDescent="0.25">
      <c r="A1818" s="17"/>
    </row>
    <row r="1819" spans="1:1" ht="16" x14ac:dyDescent="0.25">
      <c r="A1819" s="17"/>
    </row>
    <row r="1820" spans="1:1" ht="16" x14ac:dyDescent="0.25">
      <c r="A1820" s="17"/>
    </row>
    <row r="1821" spans="1:1" ht="16" x14ac:dyDescent="0.25">
      <c r="A1821" s="17"/>
    </row>
    <row r="1822" spans="1:1" ht="16" x14ac:dyDescent="0.25">
      <c r="A1822" s="17"/>
    </row>
    <row r="1823" spans="1:1" ht="16" x14ac:dyDescent="0.25">
      <c r="A1823" s="17"/>
    </row>
    <row r="1824" spans="1:1" ht="16" x14ac:dyDescent="0.25">
      <c r="A1824" s="17"/>
    </row>
    <row r="1825" spans="1:1" ht="16" x14ac:dyDescent="0.25">
      <c r="A1825" s="17"/>
    </row>
    <row r="1826" spans="1:1" ht="16" x14ac:dyDescent="0.25">
      <c r="A1826" s="17"/>
    </row>
    <row r="1827" spans="1:1" ht="16" x14ac:dyDescent="0.25">
      <c r="A1827" s="17"/>
    </row>
    <row r="1828" spans="1:1" ht="16" x14ac:dyDescent="0.25">
      <c r="A1828" s="17"/>
    </row>
    <row r="1829" spans="1:1" ht="16" x14ac:dyDescent="0.25">
      <c r="A1829" s="17"/>
    </row>
    <row r="1830" spans="1:1" ht="16" x14ac:dyDescent="0.25">
      <c r="A1830" s="17"/>
    </row>
    <row r="1831" spans="1:1" ht="16" x14ac:dyDescent="0.25">
      <c r="A1831" s="17"/>
    </row>
    <row r="1832" spans="1:1" ht="16" x14ac:dyDescent="0.25">
      <c r="A1832" s="17"/>
    </row>
    <row r="1833" spans="1:1" ht="16" x14ac:dyDescent="0.25">
      <c r="A1833" s="17"/>
    </row>
    <row r="1834" spans="1:1" ht="16" x14ac:dyDescent="0.25">
      <c r="A1834" s="17"/>
    </row>
    <row r="1835" spans="1:1" ht="16" x14ac:dyDescent="0.25">
      <c r="A1835" s="17"/>
    </row>
    <row r="1836" spans="1:1" ht="16" x14ac:dyDescent="0.25">
      <c r="A1836" s="17"/>
    </row>
    <row r="1837" spans="1:1" ht="16" x14ac:dyDescent="0.25">
      <c r="A1837" s="17"/>
    </row>
    <row r="1838" spans="1:1" ht="16" x14ac:dyDescent="0.25">
      <c r="A1838" s="17"/>
    </row>
    <row r="1839" spans="1:1" ht="16" x14ac:dyDescent="0.25">
      <c r="A1839" s="17"/>
    </row>
    <row r="1840" spans="1:1" ht="16" x14ac:dyDescent="0.25">
      <c r="A1840" s="17"/>
    </row>
    <row r="1841" spans="1:1" ht="16" x14ac:dyDescent="0.25">
      <c r="A1841" s="17"/>
    </row>
    <row r="1842" spans="1:1" ht="16" x14ac:dyDescent="0.25">
      <c r="A1842" s="17"/>
    </row>
    <row r="1843" spans="1:1" ht="16" x14ac:dyDescent="0.25">
      <c r="A1843" s="17"/>
    </row>
    <row r="1844" spans="1:1" ht="16" x14ac:dyDescent="0.25">
      <c r="A1844" s="17"/>
    </row>
    <row r="1845" spans="1:1" ht="16" x14ac:dyDescent="0.25">
      <c r="A1845" s="17"/>
    </row>
    <row r="1846" spans="1:1" ht="16" x14ac:dyDescent="0.25">
      <c r="A1846" s="17"/>
    </row>
    <row r="1847" spans="1:1" ht="16" x14ac:dyDescent="0.25">
      <c r="A1847" s="17"/>
    </row>
    <row r="1848" spans="1:1" ht="16" x14ac:dyDescent="0.25">
      <c r="A1848" s="17"/>
    </row>
    <row r="1849" spans="1:1" ht="16" x14ac:dyDescent="0.25">
      <c r="A1849" s="17"/>
    </row>
    <row r="1850" spans="1:1" ht="16" x14ac:dyDescent="0.25">
      <c r="A1850" s="17"/>
    </row>
    <row r="1851" spans="1:1" ht="16" x14ac:dyDescent="0.25">
      <c r="A1851" s="17"/>
    </row>
    <row r="1852" spans="1:1" ht="16" x14ac:dyDescent="0.25">
      <c r="A1852" s="17"/>
    </row>
    <row r="1853" spans="1:1" ht="16" x14ac:dyDescent="0.25">
      <c r="A1853" s="17"/>
    </row>
    <row r="1854" spans="1:1" ht="16" x14ac:dyDescent="0.25">
      <c r="A1854" s="17"/>
    </row>
    <row r="1855" spans="1:1" ht="16" x14ac:dyDescent="0.25">
      <c r="A1855" s="17"/>
    </row>
    <row r="1856" spans="1:1" ht="16" x14ac:dyDescent="0.25">
      <c r="A1856" s="17"/>
    </row>
    <row r="1857" spans="1:1" ht="16" x14ac:dyDescent="0.25">
      <c r="A1857" s="17"/>
    </row>
    <row r="1858" spans="1:1" ht="16" x14ac:dyDescent="0.25">
      <c r="A1858" s="17"/>
    </row>
    <row r="1859" spans="1:1" ht="16" x14ac:dyDescent="0.25">
      <c r="A1859" s="17"/>
    </row>
    <row r="1860" spans="1:1" ht="16" x14ac:dyDescent="0.25">
      <c r="A1860" s="17"/>
    </row>
    <row r="1861" spans="1:1" ht="16" x14ac:dyDescent="0.25">
      <c r="A1861" s="17"/>
    </row>
    <row r="1862" spans="1:1" ht="16" x14ac:dyDescent="0.25">
      <c r="A1862" s="17"/>
    </row>
    <row r="1863" spans="1:1" ht="16" x14ac:dyDescent="0.25">
      <c r="A1863" s="17"/>
    </row>
    <row r="1864" spans="1:1" ht="16" x14ac:dyDescent="0.25">
      <c r="A1864" s="17"/>
    </row>
    <row r="1865" spans="1:1" ht="16" x14ac:dyDescent="0.25">
      <c r="A1865" s="17"/>
    </row>
    <row r="1866" spans="1:1" ht="16" x14ac:dyDescent="0.25">
      <c r="A1866" s="17"/>
    </row>
    <row r="1867" spans="1:1" ht="16" x14ac:dyDescent="0.25">
      <c r="A1867" s="17"/>
    </row>
    <row r="1868" spans="1:1" ht="16" x14ac:dyDescent="0.25">
      <c r="A1868" s="17"/>
    </row>
    <row r="1869" spans="1:1" ht="16" x14ac:dyDescent="0.25">
      <c r="A1869" s="17"/>
    </row>
    <row r="1870" spans="1:1" ht="16" x14ac:dyDescent="0.25">
      <c r="A1870" s="17"/>
    </row>
    <row r="1871" spans="1:1" ht="16" x14ac:dyDescent="0.25">
      <c r="A1871" s="17"/>
    </row>
    <row r="1872" spans="1:1" ht="16" x14ac:dyDescent="0.25">
      <c r="A1872" s="17"/>
    </row>
    <row r="1873" spans="1:1" ht="16" x14ac:dyDescent="0.25">
      <c r="A1873" s="17"/>
    </row>
    <row r="1874" spans="1:1" ht="16" x14ac:dyDescent="0.25">
      <c r="A1874" s="17"/>
    </row>
    <row r="1875" spans="1:1" ht="16" x14ac:dyDescent="0.25">
      <c r="A1875" s="17"/>
    </row>
    <row r="1876" spans="1:1" ht="16" x14ac:dyDescent="0.25">
      <c r="A1876" s="17"/>
    </row>
    <row r="1877" spans="1:1" ht="16" x14ac:dyDescent="0.25">
      <c r="A1877" s="17"/>
    </row>
    <row r="1878" spans="1:1" ht="16" x14ac:dyDescent="0.25">
      <c r="A1878" s="17"/>
    </row>
    <row r="1879" spans="1:1" ht="16" x14ac:dyDescent="0.25">
      <c r="A1879" s="17"/>
    </row>
    <row r="1880" spans="1:1" ht="16" x14ac:dyDescent="0.25">
      <c r="A1880" s="17"/>
    </row>
    <row r="1881" spans="1:1" ht="16" x14ac:dyDescent="0.25">
      <c r="A1881" s="17"/>
    </row>
    <row r="1882" spans="1:1" ht="16" x14ac:dyDescent="0.25">
      <c r="A1882" s="17"/>
    </row>
    <row r="1883" spans="1:1" ht="16" x14ac:dyDescent="0.25">
      <c r="A1883" s="17"/>
    </row>
    <row r="1884" spans="1:1" ht="16" x14ac:dyDescent="0.25">
      <c r="A1884" s="17"/>
    </row>
    <row r="1885" spans="1:1" ht="16" x14ac:dyDescent="0.25">
      <c r="A1885" s="17"/>
    </row>
    <row r="1886" spans="1:1" ht="16" x14ac:dyDescent="0.25">
      <c r="A1886" s="17"/>
    </row>
    <row r="1887" spans="1:1" ht="16" x14ac:dyDescent="0.25">
      <c r="A1887" s="17"/>
    </row>
    <row r="1888" spans="1:1" ht="16" x14ac:dyDescent="0.25">
      <c r="A1888" s="17"/>
    </row>
    <row r="1889" spans="1:1" ht="16" x14ac:dyDescent="0.25">
      <c r="A1889" s="17"/>
    </row>
    <row r="1890" spans="1:1" ht="16" x14ac:dyDescent="0.25">
      <c r="A1890" s="17"/>
    </row>
    <row r="1891" spans="1:1" ht="16" x14ac:dyDescent="0.25">
      <c r="A1891" s="17"/>
    </row>
    <row r="1892" spans="1:1" ht="16" x14ac:dyDescent="0.25">
      <c r="A1892" s="17"/>
    </row>
    <row r="1893" spans="1:1" ht="16" x14ac:dyDescent="0.25">
      <c r="A1893" s="17"/>
    </row>
    <row r="1894" spans="1:1" ht="16" x14ac:dyDescent="0.25">
      <c r="A1894" s="17"/>
    </row>
    <row r="1895" spans="1:1" ht="16" x14ac:dyDescent="0.25">
      <c r="A1895" s="17"/>
    </row>
    <row r="1896" spans="1:1" ht="16" x14ac:dyDescent="0.25">
      <c r="A1896" s="17"/>
    </row>
    <row r="1897" spans="1:1" ht="16" x14ac:dyDescent="0.25">
      <c r="A1897" s="17"/>
    </row>
    <row r="1898" spans="1:1" ht="16" x14ac:dyDescent="0.25">
      <c r="A1898" s="17"/>
    </row>
    <row r="1899" spans="1:1" ht="16" x14ac:dyDescent="0.25">
      <c r="A1899" s="17"/>
    </row>
    <row r="1900" spans="1:1" ht="16" x14ac:dyDescent="0.25">
      <c r="A1900" s="17"/>
    </row>
    <row r="1901" spans="1:1" ht="16" x14ac:dyDescent="0.25">
      <c r="A1901" s="17"/>
    </row>
    <row r="1902" spans="1:1" ht="16" x14ac:dyDescent="0.25">
      <c r="A1902" s="17"/>
    </row>
    <row r="1903" spans="1:1" ht="16" x14ac:dyDescent="0.25">
      <c r="A1903" s="17"/>
    </row>
    <row r="1904" spans="1:1" ht="16" x14ac:dyDescent="0.25">
      <c r="A1904" s="17"/>
    </row>
    <row r="1905" spans="1:1" ht="16" x14ac:dyDescent="0.25">
      <c r="A1905" s="17"/>
    </row>
    <row r="1906" spans="1:1" ht="16" x14ac:dyDescent="0.25">
      <c r="A1906" s="17"/>
    </row>
    <row r="1907" spans="1:1" ht="16" x14ac:dyDescent="0.25">
      <c r="A1907" s="17"/>
    </row>
    <row r="1908" spans="1:1" ht="16" x14ac:dyDescent="0.25">
      <c r="A1908" s="17"/>
    </row>
    <row r="1909" spans="1:1" ht="16" x14ac:dyDescent="0.25">
      <c r="A1909" s="17"/>
    </row>
    <row r="1910" spans="1:1" ht="16" x14ac:dyDescent="0.25">
      <c r="A1910" s="17"/>
    </row>
    <row r="1911" spans="1:1" ht="16" x14ac:dyDescent="0.25">
      <c r="A1911" s="17"/>
    </row>
    <row r="1912" spans="1:1" ht="16" x14ac:dyDescent="0.25">
      <c r="A1912" s="17"/>
    </row>
    <row r="1913" spans="1:1" ht="16" x14ac:dyDescent="0.25">
      <c r="A1913" s="17"/>
    </row>
    <row r="1914" spans="1:1" ht="16" x14ac:dyDescent="0.25">
      <c r="A1914" s="17"/>
    </row>
    <row r="1915" spans="1:1" ht="16" x14ac:dyDescent="0.25">
      <c r="A1915" s="17"/>
    </row>
    <row r="1916" spans="1:1" ht="16" x14ac:dyDescent="0.25">
      <c r="A1916" s="17"/>
    </row>
    <row r="1917" spans="1:1" ht="16" x14ac:dyDescent="0.25">
      <c r="A1917" s="17"/>
    </row>
    <row r="1918" spans="1:1" ht="16" x14ac:dyDescent="0.25">
      <c r="A1918" s="17"/>
    </row>
    <row r="1919" spans="1:1" ht="16" x14ac:dyDescent="0.25">
      <c r="A1919" s="17"/>
    </row>
    <row r="1920" spans="1:1" ht="16" x14ac:dyDescent="0.25">
      <c r="A1920" s="17"/>
    </row>
    <row r="1921" spans="1:1" ht="16" x14ac:dyDescent="0.25">
      <c r="A1921" s="17"/>
    </row>
    <row r="1922" spans="1:1" ht="16" x14ac:dyDescent="0.25">
      <c r="A1922" s="17"/>
    </row>
    <row r="1923" spans="1:1" ht="16" x14ac:dyDescent="0.25">
      <c r="A1923" s="17"/>
    </row>
    <row r="1924" spans="1:1" ht="16" x14ac:dyDescent="0.25">
      <c r="A1924" s="17"/>
    </row>
    <row r="1925" spans="1:1" ht="16" x14ac:dyDescent="0.25">
      <c r="A1925" s="17"/>
    </row>
    <row r="1926" spans="1:1" ht="16" x14ac:dyDescent="0.25">
      <c r="A1926" s="17"/>
    </row>
    <row r="1927" spans="1:1" ht="16" x14ac:dyDescent="0.25">
      <c r="A1927" s="17"/>
    </row>
    <row r="1928" spans="1:1" ht="16" x14ac:dyDescent="0.25">
      <c r="A1928" s="17"/>
    </row>
    <row r="1929" spans="1:1" ht="16" x14ac:dyDescent="0.25">
      <c r="A1929" s="17"/>
    </row>
    <row r="1930" spans="1:1" ht="16" x14ac:dyDescent="0.25">
      <c r="A1930" s="17"/>
    </row>
    <row r="1931" spans="1:1" ht="16" x14ac:dyDescent="0.25">
      <c r="A1931" s="17"/>
    </row>
    <row r="1932" spans="1:1" ht="16" x14ac:dyDescent="0.25">
      <c r="A1932" s="17"/>
    </row>
    <row r="1933" spans="1:1" ht="16" x14ac:dyDescent="0.25">
      <c r="A1933" s="17"/>
    </row>
    <row r="1934" spans="1:1" ht="16" x14ac:dyDescent="0.25">
      <c r="A1934" s="17"/>
    </row>
    <row r="1935" spans="1:1" ht="16" x14ac:dyDescent="0.25">
      <c r="A1935" s="17"/>
    </row>
    <row r="1936" spans="1:1" ht="16" x14ac:dyDescent="0.25">
      <c r="A1936" s="17"/>
    </row>
    <row r="1937" spans="1:1" ht="16" x14ac:dyDescent="0.25">
      <c r="A1937" s="17"/>
    </row>
    <row r="1938" spans="1:1" ht="16" x14ac:dyDescent="0.25">
      <c r="A1938" s="17"/>
    </row>
    <row r="1939" spans="1:1" ht="16" x14ac:dyDescent="0.25">
      <c r="A1939" s="17"/>
    </row>
    <row r="1940" spans="1:1" ht="16" x14ac:dyDescent="0.25">
      <c r="A1940" s="17"/>
    </row>
    <row r="1941" spans="1:1" ht="16" x14ac:dyDescent="0.25">
      <c r="A1941" s="17"/>
    </row>
    <row r="1942" spans="1:1" ht="16" x14ac:dyDescent="0.25">
      <c r="A1942" s="17"/>
    </row>
    <row r="1943" spans="1:1" ht="16" x14ac:dyDescent="0.25">
      <c r="A1943" s="17"/>
    </row>
    <row r="1944" spans="1:1" ht="16" x14ac:dyDescent="0.25">
      <c r="A1944" s="17"/>
    </row>
    <row r="1945" spans="1:1" ht="16" x14ac:dyDescent="0.25">
      <c r="A1945" s="17"/>
    </row>
    <row r="1946" spans="1:1" ht="16" x14ac:dyDescent="0.25">
      <c r="A1946" s="17"/>
    </row>
    <row r="1947" spans="1:1" ht="16" x14ac:dyDescent="0.25">
      <c r="A1947" s="17"/>
    </row>
    <row r="1948" spans="1:1" ht="16" x14ac:dyDescent="0.25">
      <c r="A1948" s="17"/>
    </row>
    <row r="1949" spans="1:1" ht="16" x14ac:dyDescent="0.25">
      <c r="A1949" s="17"/>
    </row>
    <row r="1950" spans="1:1" ht="16" x14ac:dyDescent="0.25">
      <c r="A1950" s="17"/>
    </row>
    <row r="1951" spans="1:1" ht="16" x14ac:dyDescent="0.25">
      <c r="A1951" s="17"/>
    </row>
    <row r="1952" spans="1:1" ht="16" x14ac:dyDescent="0.25">
      <c r="A1952" s="17"/>
    </row>
    <row r="1953" spans="1:1" ht="16" x14ac:dyDescent="0.25">
      <c r="A1953" s="17"/>
    </row>
    <row r="1954" spans="1:1" ht="16" x14ac:dyDescent="0.25">
      <c r="A1954" s="17"/>
    </row>
    <row r="1955" spans="1:1" ht="16" x14ac:dyDescent="0.25">
      <c r="A1955" s="17"/>
    </row>
    <row r="1956" spans="1:1" ht="16" x14ac:dyDescent="0.25">
      <c r="A1956" s="17"/>
    </row>
    <row r="1957" spans="1:1" ht="16" x14ac:dyDescent="0.25">
      <c r="A1957" s="17"/>
    </row>
    <row r="1958" spans="1:1" ht="16" x14ac:dyDescent="0.25">
      <c r="A1958" s="17"/>
    </row>
    <row r="1959" spans="1:1" ht="16" x14ac:dyDescent="0.25">
      <c r="A1959" s="17"/>
    </row>
    <row r="1960" spans="1:1" ht="16" x14ac:dyDescent="0.25">
      <c r="A1960" s="17"/>
    </row>
    <row r="1961" spans="1:1" ht="16" x14ac:dyDescent="0.25">
      <c r="A1961" s="17"/>
    </row>
    <row r="1962" spans="1:1" ht="16" x14ac:dyDescent="0.25">
      <c r="A1962" s="17"/>
    </row>
    <row r="1963" spans="1:1" ht="16" x14ac:dyDescent="0.25">
      <c r="A1963" s="17"/>
    </row>
    <row r="1964" spans="1:1" ht="16" x14ac:dyDescent="0.25">
      <c r="A1964" s="17"/>
    </row>
    <row r="1965" spans="1:1" ht="16" x14ac:dyDescent="0.25">
      <c r="A1965" s="17"/>
    </row>
    <row r="1966" spans="1:1" ht="16" x14ac:dyDescent="0.25">
      <c r="A1966" s="17"/>
    </row>
    <row r="1967" spans="1:1" ht="16" x14ac:dyDescent="0.25">
      <c r="A1967" s="17"/>
    </row>
    <row r="1968" spans="1:1" ht="16" x14ac:dyDescent="0.25">
      <c r="A1968" s="17"/>
    </row>
    <row r="1969" spans="1:1" ht="16" x14ac:dyDescent="0.25">
      <c r="A1969" s="17"/>
    </row>
    <row r="1970" spans="1:1" ht="16" x14ac:dyDescent="0.25">
      <c r="A1970" s="17"/>
    </row>
    <row r="1971" spans="1:1" ht="16" x14ac:dyDescent="0.25">
      <c r="A1971" s="17"/>
    </row>
    <row r="1972" spans="1:1" ht="16" x14ac:dyDescent="0.25">
      <c r="A1972" s="17"/>
    </row>
    <row r="1973" spans="1:1" ht="16" x14ac:dyDescent="0.25">
      <c r="A1973" s="17"/>
    </row>
    <row r="1974" spans="1:1" ht="16" x14ac:dyDescent="0.25">
      <c r="A1974" s="17"/>
    </row>
    <row r="1975" spans="1:1" ht="16" x14ac:dyDescent="0.25">
      <c r="A1975" s="17"/>
    </row>
    <row r="1976" spans="1:1" ht="16" x14ac:dyDescent="0.25">
      <c r="A1976" s="17"/>
    </row>
    <row r="1977" spans="1:1" ht="16" x14ac:dyDescent="0.25">
      <c r="A1977" s="17"/>
    </row>
    <row r="1978" spans="1:1" ht="16" x14ac:dyDescent="0.25">
      <c r="A1978" s="17"/>
    </row>
    <row r="1979" spans="1:1" ht="16" x14ac:dyDescent="0.25">
      <c r="A1979" s="17"/>
    </row>
    <row r="1980" spans="1:1" ht="16" x14ac:dyDescent="0.25">
      <c r="A1980" s="17"/>
    </row>
    <row r="1981" spans="1:1" ht="16" x14ac:dyDescent="0.25">
      <c r="A1981" s="17"/>
    </row>
    <row r="1982" spans="1:1" ht="16" x14ac:dyDescent="0.25">
      <c r="A1982" s="17"/>
    </row>
    <row r="1983" spans="1:1" ht="16" x14ac:dyDescent="0.25">
      <c r="A1983" s="17"/>
    </row>
    <row r="1984" spans="1:1" ht="16" x14ac:dyDescent="0.25">
      <c r="A1984" s="17"/>
    </row>
    <row r="1985" spans="1:1" ht="16" x14ac:dyDescent="0.25">
      <c r="A1985" s="17"/>
    </row>
    <row r="1986" spans="1:1" ht="16" x14ac:dyDescent="0.25">
      <c r="A1986" s="17"/>
    </row>
    <row r="1987" spans="1:1" ht="16" x14ac:dyDescent="0.25">
      <c r="A1987" s="17"/>
    </row>
    <row r="1988" spans="1:1" ht="16" x14ac:dyDescent="0.25">
      <c r="A1988" s="17"/>
    </row>
    <row r="1989" spans="1:1" ht="16" x14ac:dyDescent="0.25">
      <c r="A1989" s="17"/>
    </row>
    <row r="1990" spans="1:1" ht="16" x14ac:dyDescent="0.25">
      <c r="A1990" s="17"/>
    </row>
    <row r="1991" spans="1:1" ht="16" x14ac:dyDescent="0.25">
      <c r="A1991" s="17"/>
    </row>
    <row r="1992" spans="1:1" ht="16" x14ac:dyDescent="0.25">
      <c r="A1992" s="17"/>
    </row>
    <row r="1993" spans="1:1" ht="16" x14ac:dyDescent="0.25">
      <c r="A1993" s="17"/>
    </row>
    <row r="1994" spans="1:1" ht="16" x14ac:dyDescent="0.25">
      <c r="A1994" s="17"/>
    </row>
    <row r="1995" spans="1:1" ht="16" x14ac:dyDescent="0.25">
      <c r="A1995" s="17"/>
    </row>
    <row r="1996" spans="1:1" ht="16" x14ac:dyDescent="0.25">
      <c r="A1996" s="17"/>
    </row>
    <row r="1997" spans="1:1" ht="16" x14ac:dyDescent="0.25">
      <c r="A1997" s="17"/>
    </row>
    <row r="1998" spans="1:1" ht="16" x14ac:dyDescent="0.25">
      <c r="A1998" s="17"/>
    </row>
    <row r="1999" spans="1:1" ht="16" x14ac:dyDescent="0.25">
      <c r="A1999" s="17"/>
    </row>
    <row r="2000" spans="1:1" ht="16" x14ac:dyDescent="0.25">
      <c r="A2000" s="17"/>
    </row>
    <row r="2001" spans="1:1" ht="16" x14ac:dyDescent="0.25">
      <c r="A2001" s="17"/>
    </row>
    <row r="2002" spans="1:1" ht="16" x14ac:dyDescent="0.25">
      <c r="A2002" s="17"/>
    </row>
    <row r="2003" spans="1:1" ht="16" x14ac:dyDescent="0.25">
      <c r="A2003" s="17"/>
    </row>
    <row r="2004" spans="1:1" ht="16" x14ac:dyDescent="0.25">
      <c r="A2004" s="17"/>
    </row>
    <row r="2005" spans="1:1" ht="16" x14ac:dyDescent="0.25">
      <c r="A2005" s="17"/>
    </row>
    <row r="2006" spans="1:1" ht="16" x14ac:dyDescent="0.25">
      <c r="A2006" s="17"/>
    </row>
    <row r="2007" spans="1:1" ht="16" x14ac:dyDescent="0.25">
      <c r="A2007" s="17"/>
    </row>
    <row r="2008" spans="1:1" ht="16" x14ac:dyDescent="0.25">
      <c r="A2008" s="17"/>
    </row>
    <row r="2009" spans="1:1" ht="16" x14ac:dyDescent="0.25">
      <c r="A2009" s="17"/>
    </row>
    <row r="2010" spans="1:1" ht="16" x14ac:dyDescent="0.25">
      <c r="A2010" s="17"/>
    </row>
    <row r="2011" spans="1:1" ht="16" x14ac:dyDescent="0.25">
      <c r="A2011" s="17"/>
    </row>
    <row r="2012" spans="1:1" ht="16" x14ac:dyDescent="0.25">
      <c r="A2012" s="17"/>
    </row>
    <row r="2013" spans="1:1" ht="16" x14ac:dyDescent="0.25">
      <c r="A2013" s="17"/>
    </row>
    <row r="2014" spans="1:1" ht="16" x14ac:dyDescent="0.25">
      <c r="A2014" s="17"/>
    </row>
    <row r="2015" spans="1:1" ht="16" x14ac:dyDescent="0.25">
      <c r="A2015" s="17"/>
    </row>
    <row r="2016" spans="1:1" ht="16" x14ac:dyDescent="0.25">
      <c r="A2016" s="17"/>
    </row>
    <row r="2017" spans="1:1" ht="16" x14ac:dyDescent="0.25">
      <c r="A2017" s="17"/>
    </row>
    <row r="2018" spans="1:1" ht="16" x14ac:dyDescent="0.25">
      <c r="A2018" s="17"/>
    </row>
    <row r="2019" spans="1:1" ht="16" x14ac:dyDescent="0.25">
      <c r="A2019" s="17"/>
    </row>
    <row r="2020" spans="1:1" ht="16" x14ac:dyDescent="0.25">
      <c r="A2020" s="17"/>
    </row>
    <row r="2021" spans="1:1" ht="16" x14ac:dyDescent="0.25">
      <c r="A2021" s="17"/>
    </row>
    <row r="2022" spans="1:1" ht="16" x14ac:dyDescent="0.25">
      <c r="A2022" s="17"/>
    </row>
    <row r="2023" spans="1:1" ht="16" x14ac:dyDescent="0.25">
      <c r="A2023" s="17"/>
    </row>
    <row r="2024" spans="1:1" ht="16" x14ac:dyDescent="0.25">
      <c r="A2024" s="17"/>
    </row>
    <row r="2025" spans="1:1" ht="16" x14ac:dyDescent="0.25">
      <c r="A2025" s="17"/>
    </row>
    <row r="2026" spans="1:1" ht="16" x14ac:dyDescent="0.25">
      <c r="A2026" s="17"/>
    </row>
    <row r="2027" spans="1:1" ht="16" x14ac:dyDescent="0.25">
      <c r="A2027" s="17"/>
    </row>
    <row r="2028" spans="1:1" ht="16" x14ac:dyDescent="0.25">
      <c r="A2028" s="17"/>
    </row>
    <row r="2029" spans="1:1" ht="16" x14ac:dyDescent="0.25">
      <c r="A2029" s="17"/>
    </row>
    <row r="2030" spans="1:1" ht="16" x14ac:dyDescent="0.25">
      <c r="A2030" s="17"/>
    </row>
    <row r="2031" spans="1:1" ht="16" x14ac:dyDescent="0.25">
      <c r="A2031" s="17"/>
    </row>
    <row r="2032" spans="1:1" ht="16" x14ac:dyDescent="0.25">
      <c r="A2032" s="17"/>
    </row>
    <row r="2033" spans="1:1" ht="16" x14ac:dyDescent="0.25">
      <c r="A2033" s="17"/>
    </row>
    <row r="2034" spans="1:1" ht="16" x14ac:dyDescent="0.25">
      <c r="A2034" s="17"/>
    </row>
    <row r="2035" spans="1:1" ht="16" x14ac:dyDescent="0.25">
      <c r="A2035" s="17"/>
    </row>
    <row r="2036" spans="1:1" ht="16" x14ac:dyDescent="0.25">
      <c r="A2036" s="17"/>
    </row>
    <row r="2037" spans="1:1" ht="16" x14ac:dyDescent="0.25">
      <c r="A2037" s="17"/>
    </row>
    <row r="2038" spans="1:1" ht="16" x14ac:dyDescent="0.25">
      <c r="A2038" s="17"/>
    </row>
    <row r="2039" spans="1:1" ht="16" x14ac:dyDescent="0.25">
      <c r="A2039" s="17"/>
    </row>
    <row r="2040" spans="1:1" ht="16" x14ac:dyDescent="0.25">
      <c r="A2040" s="17"/>
    </row>
    <row r="2041" spans="1:1" ht="16" x14ac:dyDescent="0.25">
      <c r="A2041" s="17"/>
    </row>
    <row r="2042" spans="1:1" ht="16" x14ac:dyDescent="0.25">
      <c r="A2042" s="17"/>
    </row>
    <row r="2043" spans="1:1" ht="16" x14ac:dyDescent="0.25">
      <c r="A2043" s="17"/>
    </row>
    <row r="2044" spans="1:1" ht="16" x14ac:dyDescent="0.25">
      <c r="A2044" s="17"/>
    </row>
    <row r="2045" spans="1:1" ht="16" x14ac:dyDescent="0.25">
      <c r="A2045" s="17"/>
    </row>
    <row r="2046" spans="1:1" ht="16" x14ac:dyDescent="0.25">
      <c r="A2046" s="17"/>
    </row>
    <row r="2047" spans="1:1" ht="16" x14ac:dyDescent="0.25">
      <c r="A2047" s="17"/>
    </row>
    <row r="2048" spans="1:1" ht="16" x14ac:dyDescent="0.25">
      <c r="A2048" s="17"/>
    </row>
    <row r="2049" spans="1:1" ht="16" x14ac:dyDescent="0.25">
      <c r="A2049" s="17"/>
    </row>
    <row r="2050" spans="1:1" ht="16" x14ac:dyDescent="0.25">
      <c r="A2050" s="17"/>
    </row>
    <row r="2051" spans="1:1" ht="16" x14ac:dyDescent="0.25">
      <c r="A2051" s="17"/>
    </row>
    <row r="2052" spans="1:1" ht="16" x14ac:dyDescent="0.25">
      <c r="A2052" s="17"/>
    </row>
    <row r="2053" spans="1:1" ht="16" x14ac:dyDescent="0.25">
      <c r="A2053" s="17"/>
    </row>
    <row r="2054" spans="1:1" ht="16" x14ac:dyDescent="0.25">
      <c r="A2054" s="17"/>
    </row>
    <row r="2055" spans="1:1" ht="16" x14ac:dyDescent="0.25">
      <c r="A2055" s="17"/>
    </row>
    <row r="2056" spans="1:1" ht="16" x14ac:dyDescent="0.25">
      <c r="A2056" s="17"/>
    </row>
    <row r="2057" spans="1:1" ht="16" x14ac:dyDescent="0.25">
      <c r="A2057" s="17"/>
    </row>
    <row r="2058" spans="1:1" ht="16" x14ac:dyDescent="0.25">
      <c r="A2058" s="17"/>
    </row>
    <row r="2059" spans="1:1" ht="16" x14ac:dyDescent="0.25">
      <c r="A2059" s="17"/>
    </row>
    <row r="2060" spans="1:1" ht="16" x14ac:dyDescent="0.25">
      <c r="A2060" s="17"/>
    </row>
    <row r="2061" spans="1:1" ht="16" x14ac:dyDescent="0.25">
      <c r="A2061" s="17"/>
    </row>
    <row r="2062" spans="1:1" ht="16" x14ac:dyDescent="0.25">
      <c r="A2062" s="17"/>
    </row>
    <row r="2063" spans="1:1" ht="16" x14ac:dyDescent="0.25">
      <c r="A2063" s="17"/>
    </row>
    <row r="2064" spans="1:1" ht="16" x14ac:dyDescent="0.25">
      <c r="A2064" s="17"/>
    </row>
    <row r="2065" spans="1:1" ht="16" x14ac:dyDescent="0.25">
      <c r="A2065" s="17"/>
    </row>
    <row r="2066" spans="1:1" ht="16" x14ac:dyDescent="0.25">
      <c r="A2066" s="17"/>
    </row>
    <row r="2067" spans="1:1" ht="16" x14ac:dyDescent="0.25">
      <c r="A2067" s="17"/>
    </row>
    <row r="2068" spans="1:1" ht="16" x14ac:dyDescent="0.25">
      <c r="A2068" s="17"/>
    </row>
    <row r="2069" spans="1:1" ht="16" x14ac:dyDescent="0.25">
      <c r="A2069" s="17"/>
    </row>
    <row r="2070" spans="1:1" ht="16" x14ac:dyDescent="0.25">
      <c r="A2070" s="17"/>
    </row>
    <row r="2071" spans="1:1" ht="16" x14ac:dyDescent="0.25">
      <c r="A2071" s="17"/>
    </row>
    <row r="2072" spans="1:1" ht="16" x14ac:dyDescent="0.25">
      <c r="A2072" s="17"/>
    </row>
    <row r="2073" spans="1:1" ht="16" x14ac:dyDescent="0.25">
      <c r="A2073" s="17"/>
    </row>
    <row r="2074" spans="1:1" ht="16" x14ac:dyDescent="0.25">
      <c r="A2074" s="17"/>
    </row>
    <row r="2075" spans="1:1" ht="16" x14ac:dyDescent="0.25">
      <c r="A2075" s="17"/>
    </row>
    <row r="2076" spans="1:1" ht="16" x14ac:dyDescent="0.25">
      <c r="A2076" s="17"/>
    </row>
    <row r="2077" spans="1:1" ht="16" x14ac:dyDescent="0.25">
      <c r="A2077" s="17"/>
    </row>
    <row r="2078" spans="1:1" ht="16" x14ac:dyDescent="0.25">
      <c r="A2078" s="17"/>
    </row>
    <row r="2079" spans="1:1" ht="16" x14ac:dyDescent="0.25">
      <c r="A2079" s="17"/>
    </row>
    <row r="2080" spans="1:1" ht="16" x14ac:dyDescent="0.25">
      <c r="A2080" s="17"/>
    </row>
    <row r="2081" spans="1:1" ht="16" x14ac:dyDescent="0.25">
      <c r="A2081" s="17"/>
    </row>
    <row r="2082" spans="1:1" ht="16" x14ac:dyDescent="0.25">
      <c r="A2082" s="17"/>
    </row>
    <row r="2083" spans="1:1" ht="16" x14ac:dyDescent="0.25">
      <c r="A2083" s="17"/>
    </row>
    <row r="2084" spans="1:1" ht="16" x14ac:dyDescent="0.25">
      <c r="A2084" s="17"/>
    </row>
    <row r="2085" spans="1:1" ht="16" x14ac:dyDescent="0.25">
      <c r="A2085" s="17"/>
    </row>
    <row r="2086" spans="1:1" ht="16" x14ac:dyDescent="0.25">
      <c r="A2086" s="17"/>
    </row>
    <row r="2087" spans="1:1" ht="16" x14ac:dyDescent="0.25">
      <c r="A2087" s="17"/>
    </row>
    <row r="2088" spans="1:1" ht="16" x14ac:dyDescent="0.25">
      <c r="A2088" s="17"/>
    </row>
    <row r="2089" spans="1:1" ht="16" x14ac:dyDescent="0.25">
      <c r="A2089" s="17"/>
    </row>
    <row r="2090" spans="1:1" ht="16" x14ac:dyDescent="0.25">
      <c r="A2090" s="17"/>
    </row>
    <row r="2091" spans="1:1" ht="16" x14ac:dyDescent="0.25">
      <c r="A2091" s="17"/>
    </row>
    <row r="2092" spans="1:1" ht="16" x14ac:dyDescent="0.25">
      <c r="A2092" s="17"/>
    </row>
    <row r="2093" spans="1:1" ht="16" x14ac:dyDescent="0.25">
      <c r="A2093" s="17"/>
    </row>
    <row r="2094" spans="1:1" ht="16" x14ac:dyDescent="0.25">
      <c r="A2094" s="17"/>
    </row>
    <row r="2095" spans="1:1" ht="16" x14ac:dyDescent="0.25">
      <c r="A2095" s="17"/>
    </row>
    <row r="2096" spans="1:1" ht="16" x14ac:dyDescent="0.25">
      <c r="A2096" s="17"/>
    </row>
    <row r="2097" spans="1:1" ht="16" x14ac:dyDescent="0.25">
      <c r="A2097" s="17"/>
    </row>
    <row r="2098" spans="1:1" ht="16" x14ac:dyDescent="0.25">
      <c r="A2098" s="17"/>
    </row>
    <row r="2099" spans="1:1" ht="16" x14ac:dyDescent="0.25">
      <c r="A2099" s="17"/>
    </row>
    <row r="2100" spans="1:1" ht="16" x14ac:dyDescent="0.25">
      <c r="A2100" s="17"/>
    </row>
    <row r="2101" spans="1:1" ht="16" x14ac:dyDescent="0.25">
      <c r="A2101" s="17"/>
    </row>
    <row r="2102" spans="1:1" ht="16" x14ac:dyDescent="0.25">
      <c r="A2102" s="17"/>
    </row>
    <row r="2103" spans="1:1" ht="16" x14ac:dyDescent="0.25">
      <c r="A2103" s="17"/>
    </row>
    <row r="2104" spans="1:1" ht="16" x14ac:dyDescent="0.25">
      <c r="A2104" s="17"/>
    </row>
    <row r="2105" spans="1:1" ht="16" x14ac:dyDescent="0.25">
      <c r="A2105" s="17"/>
    </row>
    <row r="2106" spans="1:1" ht="16" x14ac:dyDescent="0.25">
      <c r="A2106" s="17"/>
    </row>
    <row r="2107" spans="1:1" ht="16" x14ac:dyDescent="0.25">
      <c r="A2107" s="17"/>
    </row>
    <row r="2108" spans="1:1" ht="16" x14ac:dyDescent="0.25">
      <c r="A2108" s="17"/>
    </row>
    <row r="2109" spans="1:1" ht="16" x14ac:dyDescent="0.25">
      <c r="A2109" s="17"/>
    </row>
    <row r="2110" spans="1:1" ht="16" x14ac:dyDescent="0.25">
      <c r="A2110" s="17"/>
    </row>
    <row r="2111" spans="1:1" ht="16" x14ac:dyDescent="0.25">
      <c r="A2111" s="17"/>
    </row>
    <row r="2112" spans="1:1" ht="16" x14ac:dyDescent="0.25">
      <c r="A2112" s="17"/>
    </row>
    <row r="2113" spans="1:1" ht="16" x14ac:dyDescent="0.25">
      <c r="A2113" s="17"/>
    </row>
    <row r="2114" spans="1:1" ht="16" x14ac:dyDescent="0.25">
      <c r="A2114" s="17"/>
    </row>
    <row r="2115" spans="1:1" ht="16" x14ac:dyDescent="0.25">
      <c r="A2115" s="17"/>
    </row>
    <row r="2116" spans="1:1" ht="16" x14ac:dyDescent="0.25">
      <c r="A2116" s="17"/>
    </row>
    <row r="2117" spans="1:1" ht="16" x14ac:dyDescent="0.25">
      <c r="A2117" s="17"/>
    </row>
    <row r="2118" spans="1:1" ht="16" x14ac:dyDescent="0.25">
      <c r="A2118" s="17"/>
    </row>
    <row r="2119" spans="1:1" ht="16" x14ac:dyDescent="0.25">
      <c r="A2119" s="17"/>
    </row>
    <row r="2120" spans="1:1" ht="16" x14ac:dyDescent="0.25">
      <c r="A2120" s="17"/>
    </row>
    <row r="2121" spans="1:1" ht="16" x14ac:dyDescent="0.25">
      <c r="A2121" s="17"/>
    </row>
    <row r="2122" spans="1:1" ht="16" x14ac:dyDescent="0.25">
      <c r="A2122" s="17"/>
    </row>
    <row r="2123" spans="1:1" ht="16" x14ac:dyDescent="0.25">
      <c r="A2123" s="17"/>
    </row>
    <row r="2124" spans="1:1" ht="16" x14ac:dyDescent="0.25">
      <c r="A2124" s="17"/>
    </row>
    <row r="2125" spans="1:1" ht="16" x14ac:dyDescent="0.25">
      <c r="A2125" s="17"/>
    </row>
    <row r="2126" spans="1:1" ht="16" x14ac:dyDescent="0.25">
      <c r="A2126" s="17"/>
    </row>
    <row r="2127" spans="1:1" ht="16" x14ac:dyDescent="0.25">
      <c r="A2127" s="17"/>
    </row>
    <row r="2128" spans="1:1" ht="16" x14ac:dyDescent="0.25">
      <c r="A2128" s="17"/>
    </row>
    <row r="2129" spans="1:1" ht="16" x14ac:dyDescent="0.25">
      <c r="A2129" s="17"/>
    </row>
    <row r="2130" spans="1:1" ht="16" x14ac:dyDescent="0.25">
      <c r="A2130" s="17"/>
    </row>
    <row r="2131" spans="1:1" ht="16" x14ac:dyDescent="0.25">
      <c r="A2131" s="17"/>
    </row>
    <row r="2132" spans="1:1" ht="16" x14ac:dyDescent="0.25">
      <c r="A2132" s="17"/>
    </row>
    <row r="2133" spans="1:1" ht="16" x14ac:dyDescent="0.25">
      <c r="A2133" s="17"/>
    </row>
    <row r="2134" spans="1:1" ht="16" x14ac:dyDescent="0.25">
      <c r="A2134" s="17"/>
    </row>
    <row r="2135" spans="1:1" ht="16" x14ac:dyDescent="0.25">
      <c r="A2135" s="17"/>
    </row>
    <row r="2136" spans="1:1" ht="16" x14ac:dyDescent="0.25">
      <c r="A2136" s="17"/>
    </row>
    <row r="2137" spans="1:1" ht="16" x14ac:dyDescent="0.25">
      <c r="A2137" s="17"/>
    </row>
    <row r="2138" spans="1:1" ht="16" x14ac:dyDescent="0.25">
      <c r="A2138" s="17"/>
    </row>
    <row r="2139" spans="1:1" ht="16" x14ac:dyDescent="0.25">
      <c r="A2139" s="17"/>
    </row>
    <row r="2140" spans="1:1" ht="16" x14ac:dyDescent="0.25">
      <c r="A2140" s="17"/>
    </row>
    <row r="2141" spans="1:1" ht="16" x14ac:dyDescent="0.25">
      <c r="A2141" s="17"/>
    </row>
    <row r="2142" spans="1:1" ht="16" x14ac:dyDescent="0.25">
      <c r="A2142" s="17"/>
    </row>
    <row r="2143" spans="1:1" ht="16" x14ac:dyDescent="0.25">
      <c r="A2143" s="17"/>
    </row>
    <row r="2144" spans="1:1" ht="16" x14ac:dyDescent="0.25">
      <c r="A2144" s="17"/>
    </row>
    <row r="2145" spans="1:1" ht="16" x14ac:dyDescent="0.25">
      <c r="A2145" s="17"/>
    </row>
    <row r="2146" spans="1:1" ht="16" x14ac:dyDescent="0.25">
      <c r="A2146" s="17"/>
    </row>
    <row r="2147" spans="1:1" ht="16" x14ac:dyDescent="0.25">
      <c r="A2147" s="17"/>
    </row>
    <row r="2148" spans="1:1" ht="16" x14ac:dyDescent="0.25">
      <c r="A2148" s="17"/>
    </row>
    <row r="2149" spans="1:1" ht="16" x14ac:dyDescent="0.25">
      <c r="A2149" s="17"/>
    </row>
    <row r="2150" spans="1:1" ht="16" x14ac:dyDescent="0.25">
      <c r="A2150" s="17"/>
    </row>
    <row r="2151" spans="1:1" ht="16" x14ac:dyDescent="0.25">
      <c r="A2151" s="17"/>
    </row>
    <row r="2152" spans="1:1" ht="16" x14ac:dyDescent="0.25">
      <c r="A2152" s="17"/>
    </row>
    <row r="2153" spans="1:1" ht="16" x14ac:dyDescent="0.25">
      <c r="A2153" s="17"/>
    </row>
    <row r="2154" spans="1:1" ht="16" x14ac:dyDescent="0.25">
      <c r="A2154" s="17"/>
    </row>
    <row r="2155" spans="1:1" ht="16" x14ac:dyDescent="0.25">
      <c r="A2155" s="17"/>
    </row>
    <row r="2156" spans="1:1" ht="16" x14ac:dyDescent="0.25">
      <c r="A2156" s="17"/>
    </row>
    <row r="2157" spans="1:1" ht="16" x14ac:dyDescent="0.25">
      <c r="A2157" s="17"/>
    </row>
    <row r="2158" spans="1:1" ht="16" x14ac:dyDescent="0.25">
      <c r="A2158" s="17"/>
    </row>
    <row r="2159" spans="1:1" ht="16" x14ac:dyDescent="0.25">
      <c r="A2159" s="17"/>
    </row>
    <row r="2160" spans="1:1" ht="16" x14ac:dyDescent="0.25">
      <c r="A2160" s="17"/>
    </row>
    <row r="2161" spans="1:1" ht="16" x14ac:dyDescent="0.25">
      <c r="A2161" s="17"/>
    </row>
    <row r="2162" spans="1:1" ht="16" x14ac:dyDescent="0.25">
      <c r="A2162" s="17"/>
    </row>
    <row r="2163" spans="1:1" ht="16" x14ac:dyDescent="0.25">
      <c r="A2163" s="17"/>
    </row>
    <row r="2164" spans="1:1" ht="16" x14ac:dyDescent="0.25">
      <c r="A2164" s="17"/>
    </row>
    <row r="2165" spans="1:1" ht="16" x14ac:dyDescent="0.25">
      <c r="A2165" s="17"/>
    </row>
    <row r="2166" spans="1:1" ht="16" x14ac:dyDescent="0.25">
      <c r="A2166" s="17"/>
    </row>
    <row r="2167" spans="1:1" ht="16" x14ac:dyDescent="0.25">
      <c r="A2167" s="17"/>
    </row>
    <row r="2168" spans="1:1" ht="16" x14ac:dyDescent="0.25">
      <c r="A2168" s="17"/>
    </row>
    <row r="2169" spans="1:1" ht="16" x14ac:dyDescent="0.25">
      <c r="A2169" s="17"/>
    </row>
    <row r="2170" spans="1:1" ht="16" x14ac:dyDescent="0.25">
      <c r="A2170" s="17"/>
    </row>
    <row r="2171" spans="1:1" ht="16" x14ac:dyDescent="0.25">
      <c r="A2171" s="17"/>
    </row>
    <row r="2172" spans="1:1" ht="16" x14ac:dyDescent="0.25">
      <c r="A2172" s="17"/>
    </row>
    <row r="2173" spans="1:1" ht="16" x14ac:dyDescent="0.25">
      <c r="A2173" s="17"/>
    </row>
    <row r="2174" spans="1:1" ht="16" x14ac:dyDescent="0.25">
      <c r="A2174" s="17"/>
    </row>
    <row r="2175" spans="1:1" ht="16" x14ac:dyDescent="0.25">
      <c r="A2175" s="17"/>
    </row>
    <row r="2176" spans="1:1" ht="16" x14ac:dyDescent="0.25">
      <c r="A2176" s="17"/>
    </row>
    <row r="2177" spans="1:1" ht="16" x14ac:dyDescent="0.25">
      <c r="A2177" s="17"/>
    </row>
    <row r="2178" spans="1:1" ht="16" x14ac:dyDescent="0.25">
      <c r="A2178" s="17"/>
    </row>
    <row r="2179" spans="1:1" ht="16" x14ac:dyDescent="0.25">
      <c r="A2179" s="17"/>
    </row>
    <row r="2180" spans="1:1" ht="16" x14ac:dyDescent="0.25">
      <c r="A2180" s="17"/>
    </row>
    <row r="2181" spans="1:1" ht="16" x14ac:dyDescent="0.25">
      <c r="A2181" s="17"/>
    </row>
    <row r="2182" spans="1:1" ht="16" x14ac:dyDescent="0.25">
      <c r="A2182" s="17"/>
    </row>
    <row r="2183" spans="1:1" ht="16" x14ac:dyDescent="0.25">
      <c r="A2183" s="17"/>
    </row>
    <row r="2184" spans="1:1" ht="16" x14ac:dyDescent="0.25">
      <c r="A2184" s="17"/>
    </row>
    <row r="2185" spans="1:1" ht="16" x14ac:dyDescent="0.25">
      <c r="A2185" s="17"/>
    </row>
    <row r="2186" spans="1:1" ht="16" x14ac:dyDescent="0.25">
      <c r="A2186" s="17"/>
    </row>
    <row r="2187" spans="1:1" ht="16" x14ac:dyDescent="0.25">
      <c r="A2187" s="17"/>
    </row>
    <row r="2188" spans="1:1" ht="16" x14ac:dyDescent="0.25">
      <c r="A2188" s="17"/>
    </row>
    <row r="2189" spans="1:1" ht="16" x14ac:dyDescent="0.25">
      <c r="A2189" s="17"/>
    </row>
    <row r="2190" spans="1:1" ht="16" x14ac:dyDescent="0.25">
      <c r="A2190" s="17"/>
    </row>
    <row r="2191" spans="1:1" ht="16" x14ac:dyDescent="0.25">
      <c r="A2191" s="17"/>
    </row>
    <row r="2192" spans="1:1" ht="16" x14ac:dyDescent="0.25">
      <c r="A2192" s="17"/>
    </row>
    <row r="2193" spans="1:1" ht="16" x14ac:dyDescent="0.25">
      <c r="A2193" s="17"/>
    </row>
    <row r="2194" spans="1:1" ht="16" x14ac:dyDescent="0.25">
      <c r="A2194" s="17"/>
    </row>
    <row r="2195" spans="1:1" ht="16" x14ac:dyDescent="0.25">
      <c r="A2195" s="17"/>
    </row>
    <row r="2196" spans="1:1" ht="16" x14ac:dyDescent="0.25">
      <c r="A2196" s="17"/>
    </row>
    <row r="2197" spans="1:1" ht="16" x14ac:dyDescent="0.25">
      <c r="A2197" s="17"/>
    </row>
    <row r="2198" spans="1:1" ht="16" x14ac:dyDescent="0.25">
      <c r="A2198" s="17"/>
    </row>
    <row r="2199" spans="1:1" ht="16" x14ac:dyDescent="0.25">
      <c r="A2199" s="17"/>
    </row>
    <row r="2200" spans="1:1" ht="16" x14ac:dyDescent="0.25">
      <c r="A2200" s="17"/>
    </row>
    <row r="2201" spans="1:1" ht="16" x14ac:dyDescent="0.25">
      <c r="A2201" s="17"/>
    </row>
    <row r="2202" spans="1:1" ht="16" x14ac:dyDescent="0.25">
      <c r="A2202" s="17"/>
    </row>
    <row r="2203" spans="1:1" ht="16" x14ac:dyDescent="0.25">
      <c r="A2203" s="17"/>
    </row>
    <row r="2204" spans="1:1" ht="16" x14ac:dyDescent="0.25">
      <c r="A2204" s="17"/>
    </row>
    <row r="2205" spans="1:1" ht="16" x14ac:dyDescent="0.25">
      <c r="A2205" s="17"/>
    </row>
    <row r="2206" spans="1:1" ht="16" x14ac:dyDescent="0.25">
      <c r="A2206" s="17"/>
    </row>
    <row r="2207" spans="1:1" ht="16" x14ac:dyDescent="0.25">
      <c r="A2207" s="17"/>
    </row>
    <row r="2208" spans="1:1" ht="16" x14ac:dyDescent="0.25">
      <c r="A2208" s="17"/>
    </row>
    <row r="2209" spans="1:1" ht="16" x14ac:dyDescent="0.25">
      <c r="A2209" s="17"/>
    </row>
    <row r="2210" spans="1:1" ht="16" x14ac:dyDescent="0.25">
      <c r="A2210" s="17"/>
    </row>
    <row r="2211" spans="1:1" ht="16" x14ac:dyDescent="0.25">
      <c r="A2211" s="17"/>
    </row>
    <row r="2212" spans="1:1" ht="16" x14ac:dyDescent="0.25">
      <c r="A2212" s="17"/>
    </row>
    <row r="2213" spans="1:1" ht="16" x14ac:dyDescent="0.25">
      <c r="A2213" s="17"/>
    </row>
    <row r="2214" spans="1:1" ht="16" x14ac:dyDescent="0.25">
      <c r="A2214" s="17"/>
    </row>
    <row r="2215" spans="1:1" ht="16" x14ac:dyDescent="0.25">
      <c r="A2215" s="17"/>
    </row>
    <row r="2216" spans="1:1" ht="16" x14ac:dyDescent="0.25">
      <c r="A2216" s="17"/>
    </row>
    <row r="2217" spans="1:1" ht="16" x14ac:dyDescent="0.25">
      <c r="A2217" s="17"/>
    </row>
    <row r="2218" spans="1:1" ht="16" x14ac:dyDescent="0.25">
      <c r="A2218" s="17"/>
    </row>
    <row r="2219" spans="1:1" ht="16" x14ac:dyDescent="0.25">
      <c r="A2219" s="17"/>
    </row>
    <row r="2220" spans="1:1" ht="16" x14ac:dyDescent="0.25">
      <c r="A2220" s="17"/>
    </row>
    <row r="2221" spans="1:1" ht="16" x14ac:dyDescent="0.25">
      <c r="A2221" s="17"/>
    </row>
    <row r="2222" spans="1:1" ht="16" x14ac:dyDescent="0.25">
      <c r="A2222" s="17"/>
    </row>
    <row r="2223" spans="1:1" ht="16" x14ac:dyDescent="0.25">
      <c r="A2223" s="17"/>
    </row>
    <row r="2224" spans="1:1" ht="16" x14ac:dyDescent="0.25">
      <c r="A2224" s="17"/>
    </row>
    <row r="2225" spans="1:1" ht="16" x14ac:dyDescent="0.25">
      <c r="A2225" s="17"/>
    </row>
    <row r="2226" spans="1:1" ht="16" x14ac:dyDescent="0.25">
      <c r="A2226" s="17"/>
    </row>
    <row r="2227" spans="1:1" ht="16" x14ac:dyDescent="0.25">
      <c r="A2227" s="17"/>
    </row>
    <row r="2228" spans="1:1" ht="16" x14ac:dyDescent="0.25">
      <c r="A2228" s="17"/>
    </row>
    <row r="2229" spans="1:1" ht="16" x14ac:dyDescent="0.25">
      <c r="A2229" s="17"/>
    </row>
    <row r="2230" spans="1:1" ht="16" x14ac:dyDescent="0.25">
      <c r="A2230" s="17"/>
    </row>
    <row r="2231" spans="1:1" ht="16" x14ac:dyDescent="0.25">
      <c r="A2231" s="17"/>
    </row>
    <row r="2232" spans="1:1" ht="16" x14ac:dyDescent="0.25">
      <c r="A2232" s="17"/>
    </row>
    <row r="2233" spans="1:1" ht="16" x14ac:dyDescent="0.25">
      <c r="A2233" s="17"/>
    </row>
    <row r="2234" spans="1:1" ht="16" x14ac:dyDescent="0.25">
      <c r="A2234" s="17"/>
    </row>
    <row r="2235" spans="1:1" ht="16" x14ac:dyDescent="0.25">
      <c r="A2235" s="17"/>
    </row>
    <row r="2236" spans="1:1" ht="16" x14ac:dyDescent="0.25">
      <c r="A2236" s="17"/>
    </row>
    <row r="2237" spans="1:1" ht="16" x14ac:dyDescent="0.25">
      <c r="A2237" s="17"/>
    </row>
    <row r="2238" spans="1:1" ht="16" x14ac:dyDescent="0.25">
      <c r="A2238" s="17"/>
    </row>
    <row r="2239" spans="1:1" ht="16" x14ac:dyDescent="0.25">
      <c r="A2239" s="17"/>
    </row>
    <row r="2240" spans="1:1" ht="16" x14ac:dyDescent="0.25">
      <c r="A2240" s="17"/>
    </row>
    <row r="2241" spans="1:1" ht="16" x14ac:dyDescent="0.25">
      <c r="A2241" s="17"/>
    </row>
    <row r="2242" spans="1:1" ht="16" x14ac:dyDescent="0.25">
      <c r="A2242" s="17"/>
    </row>
    <row r="2243" spans="1:1" ht="16" x14ac:dyDescent="0.25">
      <c r="A2243" s="17"/>
    </row>
    <row r="2244" spans="1:1" ht="16" x14ac:dyDescent="0.25">
      <c r="A2244" s="17"/>
    </row>
    <row r="2245" spans="1:1" ht="16" x14ac:dyDescent="0.25">
      <c r="A2245" s="17"/>
    </row>
    <row r="2246" spans="1:1" ht="16" x14ac:dyDescent="0.25">
      <c r="A2246" s="17"/>
    </row>
    <row r="2247" spans="1:1" ht="16" x14ac:dyDescent="0.25">
      <c r="A2247" s="17"/>
    </row>
    <row r="2248" spans="1:1" ht="16" x14ac:dyDescent="0.25">
      <c r="A2248" s="17"/>
    </row>
    <row r="2249" spans="1:1" ht="16" x14ac:dyDescent="0.25">
      <c r="A2249" s="17"/>
    </row>
    <row r="2250" spans="1:1" ht="16" x14ac:dyDescent="0.25">
      <c r="A2250" s="17"/>
    </row>
    <row r="2251" spans="1:1" ht="16" x14ac:dyDescent="0.25">
      <c r="A2251" s="17"/>
    </row>
    <row r="2252" spans="1:1" ht="16" x14ac:dyDescent="0.25">
      <c r="A2252" s="17"/>
    </row>
    <row r="2253" spans="1:1" ht="16" x14ac:dyDescent="0.25">
      <c r="A2253" s="17"/>
    </row>
    <row r="2254" spans="1:1" ht="16" x14ac:dyDescent="0.25">
      <c r="A2254" s="17"/>
    </row>
    <row r="2255" spans="1:1" ht="16" x14ac:dyDescent="0.25">
      <c r="A2255" s="17"/>
    </row>
    <row r="2256" spans="1:1" ht="16" x14ac:dyDescent="0.25">
      <c r="A2256" s="17"/>
    </row>
    <row r="2257" spans="1:1" ht="16" x14ac:dyDescent="0.25">
      <c r="A2257" s="17"/>
    </row>
    <row r="2258" spans="1:1" ht="16" x14ac:dyDescent="0.25">
      <c r="A2258" s="17"/>
    </row>
    <row r="2259" spans="1:1" ht="16" x14ac:dyDescent="0.25">
      <c r="A2259" s="17"/>
    </row>
    <row r="2260" spans="1:1" ht="16" x14ac:dyDescent="0.25">
      <c r="A2260" s="17"/>
    </row>
    <row r="2261" spans="1:1" ht="16" x14ac:dyDescent="0.25">
      <c r="A2261" s="17"/>
    </row>
    <row r="2262" spans="1:1" ht="16" x14ac:dyDescent="0.25">
      <c r="A2262" s="17"/>
    </row>
    <row r="2263" spans="1:1" ht="16" x14ac:dyDescent="0.25">
      <c r="A2263" s="17"/>
    </row>
    <row r="2264" spans="1:1" ht="16" x14ac:dyDescent="0.25">
      <c r="A2264" s="17"/>
    </row>
    <row r="2265" spans="1:1" ht="16" x14ac:dyDescent="0.25">
      <c r="A2265" s="17"/>
    </row>
    <row r="2266" spans="1:1" ht="16" x14ac:dyDescent="0.25">
      <c r="A2266" s="17"/>
    </row>
    <row r="2267" spans="1:1" ht="16" x14ac:dyDescent="0.25">
      <c r="A2267" s="17"/>
    </row>
    <row r="2268" spans="1:1" ht="16" x14ac:dyDescent="0.25">
      <c r="A2268" s="17"/>
    </row>
    <row r="2269" spans="1:1" ht="16" x14ac:dyDescent="0.25">
      <c r="A2269" s="17"/>
    </row>
    <row r="2270" spans="1:1" ht="16" x14ac:dyDescent="0.25">
      <c r="A2270" s="17"/>
    </row>
    <row r="2271" spans="1:1" ht="16" x14ac:dyDescent="0.25">
      <c r="A2271" s="17"/>
    </row>
    <row r="2272" spans="1:1" ht="16" x14ac:dyDescent="0.25">
      <c r="A2272" s="17"/>
    </row>
    <row r="2273" spans="1:1" ht="16" x14ac:dyDescent="0.25">
      <c r="A2273" s="17"/>
    </row>
    <row r="2274" spans="1:1" ht="16" x14ac:dyDescent="0.25">
      <c r="A2274" s="17"/>
    </row>
    <row r="2275" spans="1:1" ht="16" x14ac:dyDescent="0.25">
      <c r="A2275" s="17"/>
    </row>
    <row r="2276" spans="1:1" ht="16" x14ac:dyDescent="0.25">
      <c r="A2276" s="17"/>
    </row>
    <row r="2277" spans="1:1" ht="16" x14ac:dyDescent="0.25">
      <c r="A2277" s="17"/>
    </row>
    <row r="2278" spans="1:1" ht="16" x14ac:dyDescent="0.25">
      <c r="A2278" s="17"/>
    </row>
    <row r="2279" spans="1:1" ht="16" x14ac:dyDescent="0.25">
      <c r="A2279" s="17"/>
    </row>
    <row r="2280" spans="1:1" ht="16" x14ac:dyDescent="0.25">
      <c r="A2280" s="17"/>
    </row>
    <row r="2281" spans="1:1" ht="16" x14ac:dyDescent="0.25">
      <c r="A2281" s="17"/>
    </row>
    <row r="2282" spans="1:1" ht="16" x14ac:dyDescent="0.25">
      <c r="A2282" s="17"/>
    </row>
    <row r="2283" spans="1:1" ht="16" x14ac:dyDescent="0.25">
      <c r="A2283" s="17"/>
    </row>
    <row r="2284" spans="1:1" ht="16" x14ac:dyDescent="0.25">
      <c r="A2284" s="17"/>
    </row>
    <row r="2285" spans="1:1" ht="16" x14ac:dyDescent="0.25">
      <c r="A2285" s="17"/>
    </row>
    <row r="2286" spans="1:1" ht="16" x14ac:dyDescent="0.25">
      <c r="A2286" s="17"/>
    </row>
    <row r="2287" spans="1:1" ht="16" x14ac:dyDescent="0.25">
      <c r="A2287" s="17"/>
    </row>
    <row r="2288" spans="1:1" ht="16" x14ac:dyDescent="0.25">
      <c r="A2288" s="17"/>
    </row>
    <row r="2289" spans="1:1" ht="16" x14ac:dyDescent="0.25">
      <c r="A2289" s="17"/>
    </row>
    <row r="2290" spans="1:1" ht="16" x14ac:dyDescent="0.25">
      <c r="A2290" s="17"/>
    </row>
    <row r="2291" spans="1:1" ht="16" x14ac:dyDescent="0.25">
      <c r="A2291" s="17"/>
    </row>
    <row r="2292" spans="1:1" ht="16" x14ac:dyDescent="0.25">
      <c r="A2292" s="17"/>
    </row>
    <row r="2293" spans="1:1" ht="16" x14ac:dyDescent="0.25">
      <c r="A2293" s="17"/>
    </row>
    <row r="2294" spans="1:1" ht="16" x14ac:dyDescent="0.25">
      <c r="A2294" s="17"/>
    </row>
    <row r="2295" spans="1:1" ht="16" x14ac:dyDescent="0.25">
      <c r="A2295" s="17"/>
    </row>
    <row r="2296" spans="1:1" ht="16" x14ac:dyDescent="0.25">
      <c r="A2296" s="17"/>
    </row>
    <row r="2297" spans="1:1" ht="16" x14ac:dyDescent="0.25">
      <c r="A2297" s="17"/>
    </row>
    <row r="2298" spans="1:1" ht="16" x14ac:dyDescent="0.25">
      <c r="A2298" s="17"/>
    </row>
    <row r="2299" spans="1:1" ht="16" x14ac:dyDescent="0.25">
      <c r="A2299" s="17"/>
    </row>
    <row r="2300" spans="1:1" ht="16" x14ac:dyDescent="0.25">
      <c r="A2300" s="17"/>
    </row>
    <row r="2301" spans="1:1" ht="16" x14ac:dyDescent="0.25">
      <c r="A2301" s="17"/>
    </row>
    <row r="2302" spans="1:1" ht="16" x14ac:dyDescent="0.25">
      <c r="A2302" s="17"/>
    </row>
    <row r="2303" spans="1:1" ht="16" x14ac:dyDescent="0.25">
      <c r="A2303" s="17"/>
    </row>
    <row r="2304" spans="1:1" ht="16" x14ac:dyDescent="0.25">
      <c r="A2304" s="17"/>
    </row>
    <row r="2305" spans="1:1" ht="16" x14ac:dyDescent="0.25">
      <c r="A2305" s="17"/>
    </row>
    <row r="2306" spans="1:1" ht="16" x14ac:dyDescent="0.25">
      <c r="A2306" s="17"/>
    </row>
    <row r="2307" spans="1:1" ht="16" x14ac:dyDescent="0.25">
      <c r="A2307" s="17"/>
    </row>
    <row r="2308" spans="1:1" ht="16" x14ac:dyDescent="0.25">
      <c r="A2308" s="17"/>
    </row>
    <row r="2309" spans="1:1" ht="16" x14ac:dyDescent="0.25">
      <c r="A2309" s="17"/>
    </row>
    <row r="2310" spans="1:1" ht="16" x14ac:dyDescent="0.25">
      <c r="A2310" s="17"/>
    </row>
    <row r="2311" spans="1:1" ht="16" x14ac:dyDescent="0.25">
      <c r="A2311" s="17"/>
    </row>
    <row r="2312" spans="1:1" ht="16" x14ac:dyDescent="0.25">
      <c r="A2312" s="17"/>
    </row>
    <row r="2313" spans="1:1" ht="16" x14ac:dyDescent="0.25">
      <c r="A2313" s="17"/>
    </row>
    <row r="2314" spans="1:1" ht="16" x14ac:dyDescent="0.25">
      <c r="A2314" s="17"/>
    </row>
    <row r="2315" spans="1:1" ht="16" x14ac:dyDescent="0.25">
      <c r="A2315" s="17"/>
    </row>
    <row r="2316" spans="1:1" ht="16" x14ac:dyDescent="0.25">
      <c r="A2316" s="17"/>
    </row>
    <row r="2317" spans="1:1" ht="16" x14ac:dyDescent="0.25">
      <c r="A2317" s="17"/>
    </row>
    <row r="2318" spans="1:1" ht="16" x14ac:dyDescent="0.25">
      <c r="A2318" s="17"/>
    </row>
    <row r="2319" spans="1:1" ht="16" x14ac:dyDescent="0.25">
      <c r="A2319" s="17"/>
    </row>
    <row r="2320" spans="1:1" ht="16" x14ac:dyDescent="0.25">
      <c r="A2320" s="17"/>
    </row>
    <row r="2321" spans="1:1" ht="16" x14ac:dyDescent="0.25">
      <c r="A2321" s="17"/>
    </row>
    <row r="2322" spans="1:1" ht="16" x14ac:dyDescent="0.25">
      <c r="A2322" s="17"/>
    </row>
    <row r="2323" spans="1:1" ht="16" x14ac:dyDescent="0.25">
      <c r="A2323" s="17"/>
    </row>
    <row r="2324" spans="1:1" ht="16" x14ac:dyDescent="0.25">
      <c r="A2324" s="17"/>
    </row>
    <row r="2325" spans="1:1" ht="16" x14ac:dyDescent="0.25">
      <c r="A2325" s="17"/>
    </row>
    <row r="2326" spans="1:1" ht="16" x14ac:dyDescent="0.25">
      <c r="A2326" s="17"/>
    </row>
    <row r="2327" spans="1:1" ht="16" x14ac:dyDescent="0.25">
      <c r="A2327" s="17"/>
    </row>
    <row r="2328" spans="1:1" ht="16" x14ac:dyDescent="0.25">
      <c r="A2328" s="17"/>
    </row>
    <row r="2329" spans="1:1" ht="16" x14ac:dyDescent="0.25">
      <c r="A2329" s="17"/>
    </row>
    <row r="2330" spans="1:1" ht="16" x14ac:dyDescent="0.25">
      <c r="A2330" s="17"/>
    </row>
    <row r="2331" spans="1:1" ht="16" x14ac:dyDescent="0.25">
      <c r="A2331" s="17"/>
    </row>
    <row r="2332" spans="1:1" ht="16" x14ac:dyDescent="0.25">
      <c r="A2332" s="17"/>
    </row>
    <row r="2333" spans="1:1" ht="16" x14ac:dyDescent="0.25">
      <c r="A2333" s="17"/>
    </row>
    <row r="2334" spans="1:1" ht="16" x14ac:dyDescent="0.25">
      <c r="A2334" s="17"/>
    </row>
    <row r="2335" spans="1:1" ht="16" x14ac:dyDescent="0.25">
      <c r="A2335" s="17"/>
    </row>
    <row r="2336" spans="1:1" ht="16" x14ac:dyDescent="0.25">
      <c r="A2336" s="17"/>
    </row>
    <row r="2337" spans="1:1" ht="16" x14ac:dyDescent="0.25">
      <c r="A2337" s="17"/>
    </row>
    <row r="2338" spans="1:1" ht="16" x14ac:dyDescent="0.25">
      <c r="A2338" s="17"/>
    </row>
    <row r="2339" spans="1:1" ht="16" x14ac:dyDescent="0.25">
      <c r="A2339" s="17"/>
    </row>
    <row r="2340" spans="1:1" ht="16" x14ac:dyDescent="0.25">
      <c r="A2340" s="17"/>
    </row>
    <row r="2341" spans="1:1" ht="16" x14ac:dyDescent="0.25">
      <c r="A2341" s="17"/>
    </row>
    <row r="2342" spans="1:1" ht="16" x14ac:dyDescent="0.25">
      <c r="A2342" s="17"/>
    </row>
    <row r="2343" spans="1:1" ht="16" x14ac:dyDescent="0.25">
      <c r="A2343" s="17"/>
    </row>
    <row r="2344" spans="1:1" ht="16" x14ac:dyDescent="0.25">
      <c r="A2344" s="17"/>
    </row>
    <row r="2345" spans="1:1" ht="16" x14ac:dyDescent="0.25">
      <c r="A2345" s="17"/>
    </row>
    <row r="2346" spans="1:1" ht="16" x14ac:dyDescent="0.25">
      <c r="A2346" s="17"/>
    </row>
    <row r="2347" spans="1:1" ht="16" x14ac:dyDescent="0.25">
      <c r="A2347" s="17"/>
    </row>
    <row r="2348" spans="1:1" ht="16" x14ac:dyDescent="0.25">
      <c r="A2348" s="17"/>
    </row>
    <row r="2349" spans="1:1" ht="16" x14ac:dyDescent="0.25">
      <c r="A2349" s="17"/>
    </row>
    <row r="2350" spans="1:1" ht="16" x14ac:dyDescent="0.25">
      <c r="A2350" s="17"/>
    </row>
    <row r="2351" spans="1:1" ht="16" x14ac:dyDescent="0.25">
      <c r="A2351" s="17"/>
    </row>
    <row r="2352" spans="1:1" ht="16" x14ac:dyDescent="0.25">
      <c r="A2352" s="17"/>
    </row>
    <row r="2353" spans="1:1" ht="16" x14ac:dyDescent="0.25">
      <c r="A2353" s="17"/>
    </row>
    <row r="2354" spans="1:1" ht="16" x14ac:dyDescent="0.25">
      <c r="A2354" s="17"/>
    </row>
    <row r="2355" spans="1:1" ht="16" x14ac:dyDescent="0.25">
      <c r="A2355" s="17"/>
    </row>
    <row r="2356" spans="1:1" ht="16" x14ac:dyDescent="0.25">
      <c r="A2356" s="17"/>
    </row>
    <row r="2357" spans="1:1" ht="16" x14ac:dyDescent="0.25">
      <c r="A2357" s="17"/>
    </row>
    <row r="2358" spans="1:1" ht="16" x14ac:dyDescent="0.25">
      <c r="A2358" s="17"/>
    </row>
    <row r="2359" spans="1:1" ht="16" x14ac:dyDescent="0.25">
      <c r="A2359" s="17"/>
    </row>
    <row r="2360" spans="1:1" ht="16" x14ac:dyDescent="0.25">
      <c r="A2360" s="17"/>
    </row>
    <row r="2361" spans="1:1" ht="16" x14ac:dyDescent="0.25">
      <c r="A2361" s="17"/>
    </row>
    <row r="2362" spans="1:1" ht="16" x14ac:dyDescent="0.25">
      <c r="A2362" s="17"/>
    </row>
    <row r="2363" spans="1:1" ht="16" x14ac:dyDescent="0.25">
      <c r="A2363" s="17"/>
    </row>
    <row r="2364" spans="1:1" ht="16" x14ac:dyDescent="0.25">
      <c r="A2364" s="17"/>
    </row>
    <row r="2365" spans="1:1" ht="16" x14ac:dyDescent="0.25">
      <c r="A2365" s="17"/>
    </row>
    <row r="2366" spans="1:1" ht="16" x14ac:dyDescent="0.25">
      <c r="A2366" s="17"/>
    </row>
    <row r="2367" spans="1:1" ht="16" x14ac:dyDescent="0.25">
      <c r="A2367" s="17"/>
    </row>
    <row r="2368" spans="1:1" ht="16" x14ac:dyDescent="0.25">
      <c r="A2368" s="17"/>
    </row>
    <row r="2369" spans="1:1" ht="16" x14ac:dyDescent="0.25">
      <c r="A2369" s="17"/>
    </row>
    <row r="2370" spans="1:1" ht="16" x14ac:dyDescent="0.25">
      <c r="A2370" s="17"/>
    </row>
    <row r="2371" spans="1:1" ht="16" x14ac:dyDescent="0.25">
      <c r="A2371" s="17"/>
    </row>
    <row r="2372" spans="1:1" ht="16" x14ac:dyDescent="0.25">
      <c r="A2372" s="17"/>
    </row>
    <row r="2373" spans="1:1" ht="16" x14ac:dyDescent="0.25">
      <c r="A2373" s="17"/>
    </row>
    <row r="2374" spans="1:1" ht="16" x14ac:dyDescent="0.25">
      <c r="A2374" s="17"/>
    </row>
    <row r="2375" spans="1:1" ht="16" x14ac:dyDescent="0.25">
      <c r="A2375" s="17"/>
    </row>
    <row r="2376" spans="1:1" ht="16" x14ac:dyDescent="0.25">
      <c r="A2376" s="17"/>
    </row>
    <row r="2377" spans="1:1" ht="16" x14ac:dyDescent="0.25">
      <c r="A2377" s="17"/>
    </row>
    <row r="2378" spans="1:1" ht="16" x14ac:dyDescent="0.25">
      <c r="A2378" s="17"/>
    </row>
    <row r="2379" spans="1:1" ht="16" x14ac:dyDescent="0.25">
      <c r="A2379" s="17"/>
    </row>
    <row r="2380" spans="1:1" ht="16" x14ac:dyDescent="0.25">
      <c r="A2380" s="17"/>
    </row>
    <row r="2381" spans="1:1" ht="16" x14ac:dyDescent="0.25">
      <c r="A2381" s="17"/>
    </row>
    <row r="2382" spans="1:1" ht="16" x14ac:dyDescent="0.25">
      <c r="A2382" s="17"/>
    </row>
    <row r="2383" spans="1:1" ht="16" x14ac:dyDescent="0.25">
      <c r="A2383" s="17"/>
    </row>
    <row r="2384" spans="1:1" ht="16" x14ac:dyDescent="0.25">
      <c r="A2384" s="17"/>
    </row>
    <row r="2385" spans="1:1" ht="16" x14ac:dyDescent="0.25">
      <c r="A2385" s="17"/>
    </row>
    <row r="2386" spans="1:1" ht="16" x14ac:dyDescent="0.25">
      <c r="A2386" s="17"/>
    </row>
    <row r="2387" spans="1:1" ht="16" x14ac:dyDescent="0.25">
      <c r="A2387" s="17"/>
    </row>
    <row r="2388" spans="1:1" ht="16" x14ac:dyDescent="0.25">
      <c r="A2388" s="17"/>
    </row>
    <row r="2389" spans="1:1" ht="16" x14ac:dyDescent="0.25">
      <c r="A2389" s="17"/>
    </row>
    <row r="2390" spans="1:1" ht="16" x14ac:dyDescent="0.25">
      <c r="A2390" s="17"/>
    </row>
    <row r="2391" spans="1:1" ht="16" x14ac:dyDescent="0.25">
      <c r="A2391" s="17"/>
    </row>
    <row r="2392" spans="1:1" ht="16" x14ac:dyDescent="0.25">
      <c r="A2392" s="17"/>
    </row>
    <row r="2393" spans="1:1" ht="16" x14ac:dyDescent="0.25">
      <c r="A2393" s="17"/>
    </row>
    <row r="2394" spans="1:1" ht="16" x14ac:dyDescent="0.25">
      <c r="A2394" s="17"/>
    </row>
    <row r="2395" spans="1:1" ht="16" x14ac:dyDescent="0.25">
      <c r="A2395" s="17"/>
    </row>
    <row r="2396" spans="1:1" ht="16" x14ac:dyDescent="0.25">
      <c r="A2396" s="17"/>
    </row>
    <row r="2397" spans="1:1" ht="16" x14ac:dyDescent="0.25">
      <c r="A2397" s="17"/>
    </row>
    <row r="2398" spans="1:1" ht="16" x14ac:dyDescent="0.25">
      <c r="A2398" s="17"/>
    </row>
    <row r="2399" spans="1:1" ht="16" x14ac:dyDescent="0.25">
      <c r="A2399" s="17"/>
    </row>
    <row r="2400" spans="1:1" ht="16" x14ac:dyDescent="0.25">
      <c r="A2400" s="17"/>
    </row>
    <row r="2401" spans="1:1" ht="16" x14ac:dyDescent="0.25">
      <c r="A2401" s="17"/>
    </row>
    <row r="2402" spans="1:1" ht="16" x14ac:dyDescent="0.25">
      <c r="A2402" s="17"/>
    </row>
    <row r="2403" spans="1:1" ht="16" x14ac:dyDescent="0.25">
      <c r="A2403" s="17"/>
    </row>
    <row r="2404" spans="1:1" ht="16" x14ac:dyDescent="0.25">
      <c r="A2404" s="17"/>
    </row>
    <row r="2405" spans="1:1" ht="16" x14ac:dyDescent="0.25">
      <c r="A2405" s="17"/>
    </row>
    <row r="2406" spans="1:1" ht="16" x14ac:dyDescent="0.25">
      <c r="A2406" s="17"/>
    </row>
    <row r="2407" spans="1:1" ht="16" x14ac:dyDescent="0.25">
      <c r="A2407" s="17"/>
    </row>
    <row r="2408" spans="1:1" ht="16" x14ac:dyDescent="0.25">
      <c r="A2408" s="17"/>
    </row>
    <row r="2409" spans="1:1" ht="16" x14ac:dyDescent="0.25">
      <c r="A2409" s="17"/>
    </row>
    <row r="2410" spans="1:1" ht="16" x14ac:dyDescent="0.25">
      <c r="A2410" s="17"/>
    </row>
    <row r="2411" spans="1:1" ht="16" x14ac:dyDescent="0.25">
      <c r="A2411" s="17"/>
    </row>
    <row r="2412" spans="1:1" ht="16" x14ac:dyDescent="0.25">
      <c r="A2412" s="17"/>
    </row>
    <row r="2413" spans="1:1" ht="16" x14ac:dyDescent="0.25">
      <c r="A2413" s="17"/>
    </row>
    <row r="2414" spans="1:1" ht="16" x14ac:dyDescent="0.25">
      <c r="A2414" s="17"/>
    </row>
    <row r="2415" spans="1:1" ht="16" x14ac:dyDescent="0.25">
      <c r="A2415" s="17"/>
    </row>
    <row r="2416" spans="1:1" ht="16" x14ac:dyDescent="0.25">
      <c r="A2416" s="17"/>
    </row>
    <row r="2417" spans="1:1" ht="16" x14ac:dyDescent="0.25">
      <c r="A2417" s="17"/>
    </row>
    <row r="2418" spans="1:1" ht="16" x14ac:dyDescent="0.25">
      <c r="A2418" s="17"/>
    </row>
    <row r="2419" spans="1:1" ht="16" x14ac:dyDescent="0.25">
      <c r="A2419" s="17"/>
    </row>
    <row r="2420" spans="1:1" ht="16" x14ac:dyDescent="0.25">
      <c r="A2420" s="17"/>
    </row>
    <row r="2421" spans="1:1" ht="16" x14ac:dyDescent="0.25">
      <c r="A2421" s="17"/>
    </row>
    <row r="2422" spans="1:1" ht="16" x14ac:dyDescent="0.25">
      <c r="A2422" s="17"/>
    </row>
    <row r="2423" spans="1:1" ht="16" x14ac:dyDescent="0.25">
      <c r="A2423" s="17"/>
    </row>
    <row r="2424" spans="1:1" ht="16" x14ac:dyDescent="0.25">
      <c r="A2424" s="17"/>
    </row>
    <row r="2425" spans="1:1" ht="16" x14ac:dyDescent="0.25">
      <c r="A2425" s="17"/>
    </row>
    <row r="2426" spans="1:1" ht="16" x14ac:dyDescent="0.25">
      <c r="A2426" s="17"/>
    </row>
    <row r="2427" spans="1:1" ht="16" x14ac:dyDescent="0.25">
      <c r="A2427" s="17"/>
    </row>
    <row r="2428" spans="1:1" ht="16" x14ac:dyDescent="0.25">
      <c r="A2428" s="17"/>
    </row>
    <row r="2429" spans="1:1" ht="16" x14ac:dyDescent="0.25">
      <c r="A2429" s="17"/>
    </row>
    <row r="2430" spans="1:1" ht="16" x14ac:dyDescent="0.25">
      <c r="A2430" s="17"/>
    </row>
    <row r="2431" spans="1:1" ht="16" x14ac:dyDescent="0.25">
      <c r="A2431" s="17"/>
    </row>
    <row r="2432" spans="1:1" ht="16" x14ac:dyDescent="0.25">
      <c r="A2432" s="17"/>
    </row>
    <row r="2433" spans="1:1" ht="16" x14ac:dyDescent="0.25">
      <c r="A2433" s="17"/>
    </row>
    <row r="2434" spans="1:1" ht="16" x14ac:dyDescent="0.25">
      <c r="A2434" s="17"/>
    </row>
    <row r="2435" spans="1:1" ht="16" x14ac:dyDescent="0.25">
      <c r="A2435" s="17"/>
    </row>
    <row r="2436" spans="1:1" ht="16" x14ac:dyDescent="0.25">
      <c r="A2436" s="17"/>
    </row>
    <row r="2437" spans="1:1" ht="16" x14ac:dyDescent="0.25">
      <c r="A2437" s="17"/>
    </row>
    <row r="2438" spans="1:1" ht="16" x14ac:dyDescent="0.25">
      <c r="A2438" s="17"/>
    </row>
    <row r="2439" spans="1:1" ht="16" x14ac:dyDescent="0.25">
      <c r="A2439" s="17"/>
    </row>
    <row r="2440" spans="1:1" ht="16" x14ac:dyDescent="0.25">
      <c r="A2440" s="17"/>
    </row>
    <row r="2441" spans="1:1" ht="16" x14ac:dyDescent="0.25">
      <c r="A2441" s="17"/>
    </row>
    <row r="2442" spans="1:1" ht="16" x14ac:dyDescent="0.25">
      <c r="A2442" s="17"/>
    </row>
    <row r="2443" spans="1:1" ht="16" x14ac:dyDescent="0.25">
      <c r="A2443" s="17"/>
    </row>
    <row r="2444" spans="1:1" ht="16" x14ac:dyDescent="0.25">
      <c r="A2444" s="17"/>
    </row>
    <row r="2445" spans="1:1" ht="16" x14ac:dyDescent="0.25">
      <c r="A2445" s="17"/>
    </row>
    <row r="2446" spans="1:1" ht="16" x14ac:dyDescent="0.25">
      <c r="A2446" s="17"/>
    </row>
    <row r="2447" spans="1:1" ht="16" x14ac:dyDescent="0.25">
      <c r="A2447" s="17"/>
    </row>
    <row r="2448" spans="1:1" ht="16" x14ac:dyDescent="0.25">
      <c r="A2448" s="17"/>
    </row>
    <row r="2449" spans="1:1" ht="16" x14ac:dyDescent="0.25">
      <c r="A2449" s="17"/>
    </row>
    <row r="2450" spans="1:1" ht="16" x14ac:dyDescent="0.25">
      <c r="A2450" s="17"/>
    </row>
    <row r="2451" spans="1:1" ht="16" x14ac:dyDescent="0.25">
      <c r="A2451" s="17"/>
    </row>
    <row r="2452" spans="1:1" ht="16" x14ac:dyDescent="0.25">
      <c r="A2452" s="17"/>
    </row>
    <row r="2453" spans="1:1" ht="16" x14ac:dyDescent="0.25">
      <c r="A2453" s="17"/>
    </row>
    <row r="2454" spans="1:1" ht="16" x14ac:dyDescent="0.25">
      <c r="A2454" s="17"/>
    </row>
    <row r="2455" spans="1:1" ht="16" x14ac:dyDescent="0.25">
      <c r="A2455" s="17"/>
    </row>
    <row r="2456" spans="1:1" ht="16" x14ac:dyDescent="0.25">
      <c r="A2456" s="17"/>
    </row>
    <row r="2457" spans="1:1" ht="16" x14ac:dyDescent="0.25">
      <c r="A2457" s="17"/>
    </row>
    <row r="2458" spans="1:1" ht="16" x14ac:dyDescent="0.25">
      <c r="A2458" s="17"/>
    </row>
    <row r="2459" spans="1:1" ht="16" x14ac:dyDescent="0.25">
      <c r="A2459" s="17"/>
    </row>
    <row r="2460" spans="1:1" ht="16" x14ac:dyDescent="0.25">
      <c r="A2460" s="17"/>
    </row>
    <row r="2461" spans="1:1" ht="16" x14ac:dyDescent="0.25">
      <c r="A2461" s="17"/>
    </row>
    <row r="2462" spans="1:1" ht="16" x14ac:dyDescent="0.25">
      <c r="A2462" s="17"/>
    </row>
    <row r="2463" spans="1:1" ht="16" x14ac:dyDescent="0.25">
      <c r="A2463" s="17"/>
    </row>
    <row r="2464" spans="1:1" ht="16" x14ac:dyDescent="0.25">
      <c r="A2464" s="17"/>
    </row>
    <row r="2465" spans="1:1" ht="16" x14ac:dyDescent="0.25">
      <c r="A2465" s="17"/>
    </row>
    <row r="2466" spans="1:1" ht="16" x14ac:dyDescent="0.25">
      <c r="A2466" s="17"/>
    </row>
    <row r="2467" spans="1:1" ht="16" x14ac:dyDescent="0.25">
      <c r="A2467" s="17"/>
    </row>
    <row r="2468" spans="1:1" ht="16" x14ac:dyDescent="0.25">
      <c r="A2468" s="17"/>
    </row>
    <row r="2469" spans="1:1" ht="16" x14ac:dyDescent="0.25">
      <c r="A2469" s="17"/>
    </row>
    <row r="2470" spans="1:1" ht="16" x14ac:dyDescent="0.25">
      <c r="A2470" s="17"/>
    </row>
    <row r="2471" spans="1:1" ht="16" x14ac:dyDescent="0.25">
      <c r="A2471" s="17"/>
    </row>
    <row r="2472" spans="1:1" ht="16" x14ac:dyDescent="0.25">
      <c r="A2472" s="17"/>
    </row>
    <row r="2473" spans="1:1" ht="16" x14ac:dyDescent="0.25">
      <c r="A2473" s="17"/>
    </row>
    <row r="2474" spans="1:1" ht="16" x14ac:dyDescent="0.25">
      <c r="A2474" s="17"/>
    </row>
    <row r="2475" spans="1:1" ht="16" x14ac:dyDescent="0.25">
      <c r="A2475" s="17"/>
    </row>
    <row r="2476" spans="1:1" ht="16" x14ac:dyDescent="0.25">
      <c r="A2476" s="17"/>
    </row>
    <row r="2477" spans="1:1" ht="16" x14ac:dyDescent="0.25">
      <c r="A2477" s="17"/>
    </row>
    <row r="2478" spans="1:1" ht="16" x14ac:dyDescent="0.25">
      <c r="A2478" s="17"/>
    </row>
    <row r="2479" spans="1:1" ht="16" x14ac:dyDescent="0.25">
      <c r="A2479" s="17"/>
    </row>
    <row r="2480" spans="1:1" ht="16" x14ac:dyDescent="0.25">
      <c r="A2480" s="17"/>
    </row>
    <row r="2481" spans="1:1" ht="16" x14ac:dyDescent="0.25">
      <c r="A2481" s="17"/>
    </row>
    <row r="2482" spans="1:1" ht="16" x14ac:dyDescent="0.25">
      <c r="A2482" s="17"/>
    </row>
    <row r="2483" spans="1:1" ht="16" x14ac:dyDescent="0.25">
      <c r="A2483" s="17"/>
    </row>
    <row r="2484" spans="1:1" ht="16" x14ac:dyDescent="0.25">
      <c r="A2484" s="17"/>
    </row>
    <row r="2485" spans="1:1" ht="16" x14ac:dyDescent="0.25">
      <c r="A2485" s="17"/>
    </row>
    <row r="2486" spans="1:1" ht="16" x14ac:dyDescent="0.25">
      <c r="A2486" s="17"/>
    </row>
    <row r="2487" spans="1:1" ht="16" x14ac:dyDescent="0.25">
      <c r="A2487" s="17"/>
    </row>
    <row r="2488" spans="1:1" ht="16" x14ac:dyDescent="0.25">
      <c r="A2488" s="17"/>
    </row>
    <row r="2489" spans="1:1" ht="16" x14ac:dyDescent="0.25">
      <c r="A2489" s="17"/>
    </row>
    <row r="2490" spans="1:1" ht="16" x14ac:dyDescent="0.25">
      <c r="A2490" s="17"/>
    </row>
    <row r="2491" spans="1:1" ht="16" x14ac:dyDescent="0.25">
      <c r="A2491" s="17"/>
    </row>
    <row r="2492" spans="1:1" ht="16" x14ac:dyDescent="0.25">
      <c r="A2492" s="17"/>
    </row>
    <row r="2493" spans="1:1" ht="16" x14ac:dyDescent="0.25">
      <c r="A2493" s="17"/>
    </row>
    <row r="2494" spans="1:1" ht="16" x14ac:dyDescent="0.25">
      <c r="A2494" s="17"/>
    </row>
    <row r="2495" spans="1:1" ht="16" x14ac:dyDescent="0.25">
      <c r="A2495" s="17"/>
    </row>
    <row r="2496" spans="1:1" ht="16" x14ac:dyDescent="0.25">
      <c r="A2496" s="17"/>
    </row>
    <row r="2497" spans="1:1" ht="16" x14ac:dyDescent="0.25">
      <c r="A2497" s="17"/>
    </row>
    <row r="2498" spans="1:1" ht="16" x14ac:dyDescent="0.25">
      <c r="A2498" s="17"/>
    </row>
    <row r="2499" spans="1:1" ht="16" x14ac:dyDescent="0.25">
      <c r="A2499" s="17"/>
    </row>
    <row r="2500" spans="1:1" ht="16" x14ac:dyDescent="0.25">
      <c r="A2500" s="17"/>
    </row>
    <row r="2501" spans="1:1" ht="16" x14ac:dyDescent="0.25">
      <c r="A2501" s="17"/>
    </row>
    <row r="2502" spans="1:1" ht="16" x14ac:dyDescent="0.25">
      <c r="A2502" s="17"/>
    </row>
    <row r="2503" spans="1:1" ht="16" x14ac:dyDescent="0.25">
      <c r="A2503" s="17"/>
    </row>
    <row r="2504" spans="1:1" ht="16" x14ac:dyDescent="0.25">
      <c r="A2504" s="17"/>
    </row>
    <row r="2505" spans="1:1" ht="16" x14ac:dyDescent="0.25">
      <c r="A2505" s="17"/>
    </row>
    <row r="2506" spans="1:1" ht="16" x14ac:dyDescent="0.25">
      <c r="A2506" s="17"/>
    </row>
    <row r="2507" spans="1:1" ht="16" x14ac:dyDescent="0.25">
      <c r="A2507" s="17"/>
    </row>
    <row r="2508" spans="1:1" ht="16" x14ac:dyDescent="0.25">
      <c r="A2508" s="17"/>
    </row>
    <row r="2509" spans="1:1" ht="16" x14ac:dyDescent="0.25">
      <c r="A2509" s="17"/>
    </row>
    <row r="2510" spans="1:1" ht="16" x14ac:dyDescent="0.25">
      <c r="A2510" s="17"/>
    </row>
    <row r="2511" spans="1:1" ht="16" x14ac:dyDescent="0.25">
      <c r="A2511" s="17"/>
    </row>
    <row r="2512" spans="1:1" ht="16" x14ac:dyDescent="0.25">
      <c r="A2512" s="17"/>
    </row>
    <row r="2513" spans="1:1" ht="16" x14ac:dyDescent="0.25">
      <c r="A2513" s="17"/>
    </row>
    <row r="2514" spans="1:1" ht="16" x14ac:dyDescent="0.25">
      <c r="A2514" s="17"/>
    </row>
    <row r="2515" spans="1:1" ht="16" x14ac:dyDescent="0.25">
      <c r="A2515" s="17"/>
    </row>
    <row r="2516" spans="1:1" ht="16" x14ac:dyDescent="0.25">
      <c r="A2516" s="17"/>
    </row>
    <row r="2517" spans="1:1" ht="16" x14ac:dyDescent="0.25">
      <c r="A2517" s="17"/>
    </row>
    <row r="2518" spans="1:1" ht="16" x14ac:dyDescent="0.25">
      <c r="A2518" s="17"/>
    </row>
    <row r="2519" spans="1:1" ht="16" x14ac:dyDescent="0.25">
      <c r="A2519" s="17"/>
    </row>
    <row r="2520" spans="1:1" ht="16" x14ac:dyDescent="0.25">
      <c r="A2520" s="17"/>
    </row>
    <row r="2521" spans="1:1" ht="16" x14ac:dyDescent="0.25">
      <c r="A2521" s="17"/>
    </row>
    <row r="2522" spans="1:1" ht="16" x14ac:dyDescent="0.25">
      <c r="A2522" s="17"/>
    </row>
    <row r="2523" spans="1:1" ht="16" x14ac:dyDescent="0.25">
      <c r="A2523" s="17"/>
    </row>
    <row r="2524" spans="1:1" ht="16" x14ac:dyDescent="0.25">
      <c r="A2524" s="17"/>
    </row>
    <row r="2525" spans="1:1" ht="16" x14ac:dyDescent="0.25">
      <c r="A2525" s="17"/>
    </row>
    <row r="2526" spans="1:1" ht="16" x14ac:dyDescent="0.25">
      <c r="A2526" s="17"/>
    </row>
    <row r="2527" spans="1:1" ht="16" x14ac:dyDescent="0.25">
      <c r="A2527" s="17"/>
    </row>
    <row r="2528" spans="1:1" ht="16" x14ac:dyDescent="0.25">
      <c r="A2528" s="17"/>
    </row>
    <row r="2529" spans="1:1" ht="16" x14ac:dyDescent="0.25">
      <c r="A2529" s="17"/>
    </row>
    <row r="2530" spans="1:1" ht="16" x14ac:dyDescent="0.25">
      <c r="A2530" s="17"/>
    </row>
    <row r="2531" spans="1:1" ht="16" x14ac:dyDescent="0.25">
      <c r="A2531" s="17"/>
    </row>
    <row r="2532" spans="1:1" ht="16" x14ac:dyDescent="0.25">
      <c r="A2532" s="17"/>
    </row>
    <row r="2533" spans="1:1" ht="16" x14ac:dyDescent="0.25">
      <c r="A2533" s="17"/>
    </row>
    <row r="2534" spans="1:1" ht="16" x14ac:dyDescent="0.25">
      <c r="A2534" s="17"/>
    </row>
    <row r="2535" spans="1:1" ht="16" x14ac:dyDescent="0.25">
      <c r="A2535" s="17"/>
    </row>
    <row r="2536" spans="1:1" ht="16" x14ac:dyDescent="0.25">
      <c r="A2536" s="17"/>
    </row>
    <row r="2537" spans="1:1" ht="16" x14ac:dyDescent="0.25">
      <c r="A2537" s="17"/>
    </row>
    <row r="2538" spans="1:1" ht="16" x14ac:dyDescent="0.25">
      <c r="A2538" s="17"/>
    </row>
    <row r="2539" spans="1:1" ht="16" x14ac:dyDescent="0.25">
      <c r="A2539" s="17"/>
    </row>
    <row r="2540" spans="1:1" ht="16" x14ac:dyDescent="0.25">
      <c r="A2540" s="17"/>
    </row>
    <row r="2541" spans="1:1" ht="16" x14ac:dyDescent="0.25">
      <c r="A2541" s="17"/>
    </row>
    <row r="2542" spans="1:1" ht="16" x14ac:dyDescent="0.25">
      <c r="A2542" s="17"/>
    </row>
    <row r="2543" spans="1:1" ht="16" x14ac:dyDescent="0.25">
      <c r="A2543" s="17"/>
    </row>
    <row r="2544" spans="1:1" ht="16" x14ac:dyDescent="0.25">
      <c r="A2544" s="17"/>
    </row>
    <row r="2545" spans="1:1" ht="16" x14ac:dyDescent="0.25">
      <c r="A2545" s="17"/>
    </row>
    <row r="2546" spans="1:1" ht="16" x14ac:dyDescent="0.25">
      <c r="A2546" s="17"/>
    </row>
    <row r="2547" spans="1:1" ht="16" x14ac:dyDescent="0.25">
      <c r="A2547" s="17"/>
    </row>
    <row r="2548" spans="1:1" ht="16" x14ac:dyDescent="0.25">
      <c r="A2548" s="17"/>
    </row>
    <row r="2549" spans="1:1" ht="16" x14ac:dyDescent="0.25">
      <c r="A2549" s="17"/>
    </row>
    <row r="2550" spans="1:1" ht="16" x14ac:dyDescent="0.25">
      <c r="A2550" s="17"/>
    </row>
    <row r="2551" spans="1:1" ht="16" x14ac:dyDescent="0.25">
      <c r="A2551" s="17"/>
    </row>
    <row r="2552" spans="1:1" ht="16" x14ac:dyDescent="0.25">
      <c r="A2552" s="17"/>
    </row>
    <row r="2553" spans="1:1" ht="16" x14ac:dyDescent="0.25">
      <c r="A2553" s="17"/>
    </row>
    <row r="2554" spans="1:1" ht="16" x14ac:dyDescent="0.25">
      <c r="A2554" s="17"/>
    </row>
    <row r="2555" spans="1:1" ht="16" x14ac:dyDescent="0.25">
      <c r="A2555" s="17"/>
    </row>
    <row r="2556" spans="1:1" ht="16" x14ac:dyDescent="0.25">
      <c r="A2556" s="17"/>
    </row>
    <row r="2557" spans="1:1" ht="16" x14ac:dyDescent="0.25">
      <c r="A2557" s="17"/>
    </row>
    <row r="2558" spans="1:1" ht="16" x14ac:dyDescent="0.25">
      <c r="A2558" s="17"/>
    </row>
    <row r="2559" spans="1:1" ht="16" x14ac:dyDescent="0.25">
      <c r="A2559" s="17"/>
    </row>
    <row r="2560" spans="1:1" ht="16" x14ac:dyDescent="0.25">
      <c r="A2560" s="17"/>
    </row>
    <row r="2561" spans="1:1" ht="16" x14ac:dyDescent="0.25">
      <c r="A2561" s="17"/>
    </row>
    <row r="2562" spans="1:1" ht="16" x14ac:dyDescent="0.25">
      <c r="A2562" s="17"/>
    </row>
    <row r="2563" spans="1:1" ht="16" x14ac:dyDescent="0.25">
      <c r="A2563" s="17"/>
    </row>
    <row r="2564" spans="1:1" ht="16" x14ac:dyDescent="0.25">
      <c r="A2564" s="17"/>
    </row>
    <row r="2565" spans="1:1" ht="16" x14ac:dyDescent="0.25">
      <c r="A2565" s="17"/>
    </row>
    <row r="2566" spans="1:1" ht="16" x14ac:dyDescent="0.25">
      <c r="A2566" s="17"/>
    </row>
    <row r="2567" spans="1:1" ht="16" x14ac:dyDescent="0.25">
      <c r="A2567" s="17"/>
    </row>
    <row r="2568" spans="1:1" ht="16" x14ac:dyDescent="0.25">
      <c r="A2568" s="17"/>
    </row>
    <row r="2569" spans="1:1" ht="16" x14ac:dyDescent="0.25">
      <c r="A2569" s="17"/>
    </row>
    <row r="2570" spans="1:1" ht="16" x14ac:dyDescent="0.25">
      <c r="A2570" s="17"/>
    </row>
    <row r="2571" spans="1:1" ht="16" x14ac:dyDescent="0.25">
      <c r="A2571" s="17"/>
    </row>
    <row r="2572" spans="1:1" ht="16" x14ac:dyDescent="0.25">
      <c r="A2572" s="17"/>
    </row>
    <row r="2573" spans="1:1" ht="16" x14ac:dyDescent="0.25">
      <c r="A2573" s="17"/>
    </row>
    <row r="2574" spans="1:1" ht="16" x14ac:dyDescent="0.25">
      <c r="A2574" s="17"/>
    </row>
    <row r="2575" spans="1:1" ht="16" x14ac:dyDescent="0.25">
      <c r="A2575" s="17"/>
    </row>
    <row r="2576" spans="1:1" ht="16" x14ac:dyDescent="0.25">
      <c r="A2576" s="17"/>
    </row>
    <row r="2577" spans="1:1" ht="16" x14ac:dyDescent="0.25">
      <c r="A2577" s="17"/>
    </row>
    <row r="2578" spans="1:1" ht="16" x14ac:dyDescent="0.25">
      <c r="A2578" s="17"/>
    </row>
    <row r="2579" spans="1:1" ht="16" x14ac:dyDescent="0.25">
      <c r="A2579" s="17"/>
    </row>
    <row r="2580" spans="1:1" ht="16" x14ac:dyDescent="0.25">
      <c r="A2580" s="17"/>
    </row>
    <row r="2581" spans="1:1" ht="16" x14ac:dyDescent="0.25">
      <c r="A2581" s="17"/>
    </row>
    <row r="2582" spans="1:1" ht="16" x14ac:dyDescent="0.25">
      <c r="A2582" s="17"/>
    </row>
    <row r="2583" spans="1:1" ht="16" x14ac:dyDescent="0.25">
      <c r="A2583" s="17"/>
    </row>
    <row r="2584" spans="1:1" ht="16" x14ac:dyDescent="0.25">
      <c r="A2584" s="17"/>
    </row>
    <row r="2585" spans="1:1" ht="16" x14ac:dyDescent="0.25">
      <c r="A2585" s="17"/>
    </row>
    <row r="2586" spans="1:1" ht="16" x14ac:dyDescent="0.25">
      <c r="A2586" s="17"/>
    </row>
    <row r="2587" spans="1:1" ht="16" x14ac:dyDescent="0.25">
      <c r="A2587" s="17"/>
    </row>
    <row r="2588" spans="1:1" ht="16" x14ac:dyDescent="0.25">
      <c r="A2588" s="17"/>
    </row>
    <row r="2589" spans="1:1" ht="16" x14ac:dyDescent="0.25">
      <c r="A2589" s="17"/>
    </row>
    <row r="2590" spans="1:1" ht="16" x14ac:dyDescent="0.25">
      <c r="A2590" s="17"/>
    </row>
    <row r="2591" spans="1:1" ht="16" x14ac:dyDescent="0.25">
      <c r="A2591" s="17"/>
    </row>
    <row r="2592" spans="1:1" ht="16" x14ac:dyDescent="0.25">
      <c r="A2592" s="17"/>
    </row>
    <row r="2593" spans="1:1" ht="16" x14ac:dyDescent="0.25">
      <c r="A2593" s="17"/>
    </row>
    <row r="2594" spans="1:1" ht="16" x14ac:dyDescent="0.25">
      <c r="A2594" s="17"/>
    </row>
    <row r="2595" spans="1:1" ht="16" x14ac:dyDescent="0.25">
      <c r="A2595" s="17"/>
    </row>
    <row r="2596" spans="1:1" ht="16" x14ac:dyDescent="0.25">
      <c r="A2596" s="17"/>
    </row>
    <row r="2597" spans="1:1" ht="16" x14ac:dyDescent="0.25">
      <c r="A2597" s="17"/>
    </row>
    <row r="2598" spans="1:1" ht="16" x14ac:dyDescent="0.25">
      <c r="A2598" s="17"/>
    </row>
    <row r="2599" spans="1:1" ht="16" x14ac:dyDescent="0.25">
      <c r="A2599" s="17"/>
    </row>
    <row r="2600" spans="1:1" ht="16" x14ac:dyDescent="0.25">
      <c r="A2600" s="17"/>
    </row>
    <row r="2601" spans="1:1" ht="16" x14ac:dyDescent="0.25">
      <c r="A2601" s="17"/>
    </row>
    <row r="2602" spans="1:1" ht="16" x14ac:dyDescent="0.25">
      <c r="A2602" s="17"/>
    </row>
    <row r="2603" spans="1:1" ht="16" x14ac:dyDescent="0.25">
      <c r="A2603" s="17"/>
    </row>
    <row r="2604" spans="1:1" ht="16" x14ac:dyDescent="0.25">
      <c r="A2604" s="17"/>
    </row>
    <row r="2605" spans="1:1" ht="16" x14ac:dyDescent="0.25">
      <c r="A2605" s="17"/>
    </row>
    <row r="2606" spans="1:1" ht="16" x14ac:dyDescent="0.25">
      <c r="A2606" s="17"/>
    </row>
    <row r="2607" spans="1:1" ht="16" x14ac:dyDescent="0.25">
      <c r="A2607" s="17"/>
    </row>
    <row r="2608" spans="1:1" ht="16" x14ac:dyDescent="0.25">
      <c r="A2608" s="17"/>
    </row>
    <row r="2609" spans="1:1" ht="16" x14ac:dyDescent="0.25">
      <c r="A2609" s="17"/>
    </row>
    <row r="2610" spans="1:1" ht="16" x14ac:dyDescent="0.25">
      <c r="A2610" s="17"/>
    </row>
    <row r="2611" spans="1:1" ht="16" x14ac:dyDescent="0.25">
      <c r="A2611" s="17"/>
    </row>
    <row r="2612" spans="1:1" ht="16" x14ac:dyDescent="0.25">
      <c r="A2612" s="17"/>
    </row>
    <row r="2613" spans="1:1" ht="16" x14ac:dyDescent="0.25">
      <c r="A2613" s="17"/>
    </row>
    <row r="2614" spans="1:1" ht="16" x14ac:dyDescent="0.25">
      <c r="A2614" s="17"/>
    </row>
    <row r="2615" spans="1:1" ht="16" x14ac:dyDescent="0.25">
      <c r="A2615" s="17"/>
    </row>
    <row r="2616" spans="1:1" ht="16" x14ac:dyDescent="0.25">
      <c r="A2616" s="17"/>
    </row>
    <row r="2617" spans="1:1" ht="16" x14ac:dyDescent="0.25">
      <c r="A2617" s="17"/>
    </row>
    <row r="2618" spans="1:1" ht="16" x14ac:dyDescent="0.25">
      <c r="A2618" s="17"/>
    </row>
    <row r="2619" spans="1:1" ht="16" x14ac:dyDescent="0.25">
      <c r="A2619" s="17"/>
    </row>
    <row r="2620" spans="1:1" ht="16" x14ac:dyDescent="0.25">
      <c r="A2620" s="17"/>
    </row>
    <row r="2621" spans="1:1" ht="16" x14ac:dyDescent="0.25">
      <c r="A2621" s="17"/>
    </row>
    <row r="2622" spans="1:1" ht="16" x14ac:dyDescent="0.25">
      <c r="A2622" s="17"/>
    </row>
    <row r="2623" spans="1:1" ht="16" x14ac:dyDescent="0.25">
      <c r="A2623" s="17"/>
    </row>
    <row r="2624" spans="1:1" ht="16" x14ac:dyDescent="0.25">
      <c r="A2624" s="17"/>
    </row>
    <row r="2625" spans="1:1" ht="16" x14ac:dyDescent="0.25">
      <c r="A2625" s="17"/>
    </row>
    <row r="2626" spans="1:1" ht="16" x14ac:dyDescent="0.25">
      <c r="A2626" s="17"/>
    </row>
    <row r="2627" spans="1:1" ht="16" x14ac:dyDescent="0.25">
      <c r="A2627" s="17"/>
    </row>
    <row r="2628" spans="1:1" ht="16" x14ac:dyDescent="0.25">
      <c r="A2628" s="17"/>
    </row>
    <row r="2629" spans="1:1" ht="16" x14ac:dyDescent="0.25">
      <c r="A2629" s="17"/>
    </row>
    <row r="2630" spans="1:1" ht="16" x14ac:dyDescent="0.25">
      <c r="A2630" s="17"/>
    </row>
    <row r="2631" spans="1:1" ht="16" x14ac:dyDescent="0.25">
      <c r="A2631" s="17"/>
    </row>
    <row r="2632" spans="1:1" ht="16" x14ac:dyDescent="0.25">
      <c r="A2632" s="17"/>
    </row>
    <row r="2633" spans="1:1" ht="16" x14ac:dyDescent="0.25">
      <c r="A2633" s="17"/>
    </row>
    <row r="2634" spans="1:1" ht="16" x14ac:dyDescent="0.25">
      <c r="A2634" s="17"/>
    </row>
    <row r="2635" spans="1:1" ht="16" x14ac:dyDescent="0.25">
      <c r="A2635" s="17"/>
    </row>
    <row r="2636" spans="1:1" ht="16" x14ac:dyDescent="0.25">
      <c r="A2636" s="17"/>
    </row>
    <row r="2637" spans="1:1" ht="16" x14ac:dyDescent="0.25">
      <c r="A2637" s="17"/>
    </row>
    <row r="2638" spans="1:1" ht="16" x14ac:dyDescent="0.25">
      <c r="A2638" s="17"/>
    </row>
    <row r="2639" spans="1:1" ht="16" x14ac:dyDescent="0.25">
      <c r="A2639" s="17"/>
    </row>
    <row r="2640" spans="1:1" ht="16" x14ac:dyDescent="0.25">
      <c r="A2640" s="17"/>
    </row>
    <row r="2641" spans="1:1" ht="16" x14ac:dyDescent="0.25">
      <c r="A2641" s="17"/>
    </row>
    <row r="2642" spans="1:1" ht="16" x14ac:dyDescent="0.25">
      <c r="A2642" s="17"/>
    </row>
    <row r="2643" spans="1:1" ht="16" x14ac:dyDescent="0.25">
      <c r="A2643" s="17"/>
    </row>
    <row r="2644" spans="1:1" ht="16" x14ac:dyDescent="0.25">
      <c r="A2644" s="17"/>
    </row>
    <row r="2645" spans="1:1" ht="16" x14ac:dyDescent="0.25">
      <c r="A2645" s="17"/>
    </row>
    <row r="2646" spans="1:1" ht="16" x14ac:dyDescent="0.25">
      <c r="A2646" s="17"/>
    </row>
    <row r="2647" spans="1:1" ht="16" x14ac:dyDescent="0.25">
      <c r="A2647" s="17"/>
    </row>
    <row r="2648" spans="1:1" ht="16" x14ac:dyDescent="0.25">
      <c r="A2648" s="17"/>
    </row>
    <row r="2649" spans="1:1" ht="16" x14ac:dyDescent="0.25">
      <c r="A2649" s="17"/>
    </row>
    <row r="2650" spans="1:1" ht="16" x14ac:dyDescent="0.25">
      <c r="A2650" s="17"/>
    </row>
    <row r="2651" spans="1:1" ht="16" x14ac:dyDescent="0.25">
      <c r="A2651" s="17"/>
    </row>
    <row r="2652" spans="1:1" ht="16" x14ac:dyDescent="0.25">
      <c r="A2652" s="17"/>
    </row>
    <row r="2653" spans="1:1" ht="16" x14ac:dyDescent="0.25">
      <c r="A2653" s="17"/>
    </row>
    <row r="2654" spans="1:1" ht="16" x14ac:dyDescent="0.25">
      <c r="A2654" s="17"/>
    </row>
    <row r="2655" spans="1:1" ht="16" x14ac:dyDescent="0.25">
      <c r="A2655" s="17"/>
    </row>
    <row r="2656" spans="1:1" ht="16" x14ac:dyDescent="0.25">
      <c r="A2656" s="17"/>
    </row>
    <row r="2657" spans="1:1" ht="16" x14ac:dyDescent="0.25">
      <c r="A2657" s="17"/>
    </row>
    <row r="2658" spans="1:1" ht="16" x14ac:dyDescent="0.25">
      <c r="A2658" s="17"/>
    </row>
    <row r="2659" spans="1:1" ht="16" x14ac:dyDescent="0.25">
      <c r="A2659" s="17"/>
    </row>
    <row r="2660" spans="1:1" ht="16" x14ac:dyDescent="0.25">
      <c r="A2660" s="17"/>
    </row>
    <row r="2661" spans="1:1" ht="16" x14ac:dyDescent="0.25">
      <c r="A2661" s="17"/>
    </row>
    <row r="2662" spans="1:1" ht="16" x14ac:dyDescent="0.25">
      <c r="A2662" s="17"/>
    </row>
    <row r="2663" spans="1:1" ht="16" x14ac:dyDescent="0.25">
      <c r="A2663" s="17"/>
    </row>
    <row r="2664" spans="1:1" ht="16" x14ac:dyDescent="0.25">
      <c r="A2664" s="17"/>
    </row>
    <row r="2665" spans="1:1" ht="16" x14ac:dyDescent="0.25">
      <c r="A2665" s="17"/>
    </row>
    <row r="2666" spans="1:1" ht="16" x14ac:dyDescent="0.25">
      <c r="A2666" s="17"/>
    </row>
    <row r="2667" spans="1:1" ht="16" x14ac:dyDescent="0.25">
      <c r="A2667" s="17"/>
    </row>
    <row r="2668" spans="1:1" ht="16" x14ac:dyDescent="0.25">
      <c r="A2668" s="17"/>
    </row>
    <row r="2669" spans="1:1" ht="16" x14ac:dyDescent="0.25">
      <c r="A2669" s="17"/>
    </row>
    <row r="2670" spans="1:1" ht="16" x14ac:dyDescent="0.25">
      <c r="A2670" s="17"/>
    </row>
    <row r="2671" spans="1:1" ht="16" x14ac:dyDescent="0.25">
      <c r="A2671" s="17"/>
    </row>
    <row r="2672" spans="1:1" ht="16" x14ac:dyDescent="0.25">
      <c r="A2672" s="17"/>
    </row>
    <row r="2673" spans="1:1" ht="16" x14ac:dyDescent="0.25">
      <c r="A2673" s="17"/>
    </row>
    <row r="2674" spans="1:1" ht="16" x14ac:dyDescent="0.25">
      <c r="A2674" s="17"/>
    </row>
    <row r="2675" spans="1:1" ht="16" x14ac:dyDescent="0.25">
      <c r="A2675" s="17"/>
    </row>
    <row r="2676" spans="1:1" ht="16" x14ac:dyDescent="0.25">
      <c r="A2676" s="17"/>
    </row>
    <row r="2677" spans="1:1" ht="16" x14ac:dyDescent="0.25">
      <c r="A2677" s="17"/>
    </row>
    <row r="2678" spans="1:1" ht="16" x14ac:dyDescent="0.25">
      <c r="A2678" s="17"/>
    </row>
    <row r="2679" spans="1:1" ht="16" x14ac:dyDescent="0.25">
      <c r="A2679" s="17"/>
    </row>
    <row r="2680" spans="1:1" ht="16" x14ac:dyDescent="0.25">
      <c r="A2680" s="17"/>
    </row>
    <row r="2681" spans="1:1" ht="16" x14ac:dyDescent="0.25">
      <c r="A2681" s="17"/>
    </row>
    <row r="2682" spans="1:1" ht="16" x14ac:dyDescent="0.25">
      <c r="A2682" s="17"/>
    </row>
    <row r="2683" spans="1:1" ht="16" x14ac:dyDescent="0.25">
      <c r="A2683" s="17"/>
    </row>
    <row r="2684" spans="1:1" ht="16" x14ac:dyDescent="0.25">
      <c r="A2684" s="17"/>
    </row>
    <row r="2685" spans="1:1" ht="16" x14ac:dyDescent="0.25">
      <c r="A2685" s="17"/>
    </row>
    <row r="2686" spans="1:1" ht="16" x14ac:dyDescent="0.25">
      <c r="A2686" s="17"/>
    </row>
    <row r="2687" spans="1:1" ht="16" x14ac:dyDescent="0.25">
      <c r="A2687" s="17"/>
    </row>
    <row r="2688" spans="1:1" ht="16" x14ac:dyDescent="0.25">
      <c r="A2688" s="17"/>
    </row>
    <row r="2689" spans="1:1" ht="16" x14ac:dyDescent="0.25">
      <c r="A2689" s="17"/>
    </row>
    <row r="2690" spans="1:1" ht="16" x14ac:dyDescent="0.25">
      <c r="A2690" s="17"/>
    </row>
    <row r="2691" spans="1:1" ht="16" x14ac:dyDescent="0.25">
      <c r="A2691" s="17"/>
    </row>
    <row r="2692" spans="1:1" ht="16" x14ac:dyDescent="0.25">
      <c r="A2692" s="17"/>
    </row>
    <row r="2693" spans="1:1" ht="16" x14ac:dyDescent="0.25">
      <c r="A2693" s="17"/>
    </row>
    <row r="2694" spans="1:1" ht="16" x14ac:dyDescent="0.25">
      <c r="A2694" s="17"/>
    </row>
    <row r="2695" spans="1:1" ht="16" x14ac:dyDescent="0.25">
      <c r="A2695" s="17"/>
    </row>
    <row r="2696" spans="1:1" ht="16" x14ac:dyDescent="0.25">
      <c r="A2696" s="17"/>
    </row>
    <row r="2697" spans="1:1" ht="16" x14ac:dyDescent="0.25">
      <c r="A2697" s="17"/>
    </row>
    <row r="2698" spans="1:1" ht="16" x14ac:dyDescent="0.25">
      <c r="A2698" s="17"/>
    </row>
    <row r="2699" spans="1:1" ht="16" x14ac:dyDescent="0.25">
      <c r="A2699" s="17"/>
    </row>
    <row r="2700" spans="1:1" ht="16" x14ac:dyDescent="0.25">
      <c r="A2700" s="17"/>
    </row>
    <row r="2701" spans="1:1" ht="16" x14ac:dyDescent="0.25">
      <c r="A2701" s="17"/>
    </row>
    <row r="2702" spans="1:1" ht="16" x14ac:dyDescent="0.25">
      <c r="A2702" s="17"/>
    </row>
    <row r="2703" spans="1:1" ht="16" x14ac:dyDescent="0.25">
      <c r="A2703" s="17"/>
    </row>
    <row r="2704" spans="1:1" ht="16" x14ac:dyDescent="0.25">
      <c r="A2704" s="17"/>
    </row>
    <row r="2705" spans="1:1" ht="16" x14ac:dyDescent="0.25">
      <c r="A2705" s="17"/>
    </row>
    <row r="2706" spans="1:1" ht="16" x14ac:dyDescent="0.25">
      <c r="A2706" s="17"/>
    </row>
    <row r="2707" spans="1:1" ht="16" x14ac:dyDescent="0.25">
      <c r="A2707" s="17"/>
    </row>
    <row r="2708" spans="1:1" ht="16" x14ac:dyDescent="0.25">
      <c r="A2708" s="17"/>
    </row>
    <row r="2709" spans="1:1" ht="16" x14ac:dyDescent="0.25">
      <c r="A2709" s="17"/>
    </row>
    <row r="2710" spans="1:1" ht="16" x14ac:dyDescent="0.25">
      <c r="A2710" s="17"/>
    </row>
    <row r="2711" spans="1:1" ht="16" x14ac:dyDescent="0.25">
      <c r="A2711" s="17"/>
    </row>
    <row r="2712" spans="1:1" ht="16" x14ac:dyDescent="0.25">
      <c r="A2712" s="17"/>
    </row>
    <row r="2713" spans="1:1" ht="16" x14ac:dyDescent="0.25">
      <c r="A2713" s="17"/>
    </row>
    <row r="2714" spans="1:1" ht="16" x14ac:dyDescent="0.25">
      <c r="A2714" s="17"/>
    </row>
    <row r="2715" spans="1:1" ht="16" x14ac:dyDescent="0.25">
      <c r="A2715" s="17"/>
    </row>
    <row r="2716" spans="1:1" ht="16" x14ac:dyDescent="0.25">
      <c r="A2716" s="17"/>
    </row>
    <row r="2717" spans="1:1" ht="16" x14ac:dyDescent="0.25">
      <c r="A2717" s="17"/>
    </row>
    <row r="2718" spans="1:1" ht="16" x14ac:dyDescent="0.25">
      <c r="A2718" s="17"/>
    </row>
    <row r="2719" spans="1:1" ht="16" x14ac:dyDescent="0.25">
      <c r="A2719" s="17"/>
    </row>
    <row r="2720" spans="1:1" ht="16" x14ac:dyDescent="0.25">
      <c r="A2720" s="17"/>
    </row>
    <row r="2721" spans="1:1" ht="16" x14ac:dyDescent="0.25">
      <c r="A2721" s="17"/>
    </row>
    <row r="2722" spans="1:1" ht="16" x14ac:dyDescent="0.25">
      <c r="A2722" s="17"/>
    </row>
    <row r="2723" spans="1:1" ht="16" x14ac:dyDescent="0.25">
      <c r="A2723" s="17"/>
    </row>
    <row r="2724" spans="1:1" ht="16" x14ac:dyDescent="0.25">
      <c r="A2724" s="17"/>
    </row>
    <row r="2725" spans="1:1" ht="16" x14ac:dyDescent="0.25">
      <c r="A2725" s="17"/>
    </row>
    <row r="2726" spans="1:1" ht="16" x14ac:dyDescent="0.25">
      <c r="A2726" s="17"/>
    </row>
    <row r="2727" spans="1:1" ht="16" x14ac:dyDescent="0.25">
      <c r="A2727" s="17"/>
    </row>
    <row r="2728" spans="1:1" ht="16" x14ac:dyDescent="0.25">
      <c r="A2728" s="17"/>
    </row>
    <row r="2729" spans="1:1" ht="16" x14ac:dyDescent="0.25">
      <c r="A2729" s="17"/>
    </row>
    <row r="2730" spans="1:1" ht="16" x14ac:dyDescent="0.25">
      <c r="A2730" s="17"/>
    </row>
    <row r="2731" spans="1:1" ht="16" x14ac:dyDescent="0.25">
      <c r="A2731" s="17"/>
    </row>
    <row r="2732" spans="1:1" ht="16" x14ac:dyDescent="0.25">
      <c r="A2732" s="17"/>
    </row>
    <row r="2733" spans="1:1" ht="16" x14ac:dyDescent="0.25">
      <c r="A2733" s="17"/>
    </row>
    <row r="2734" spans="1:1" ht="16" x14ac:dyDescent="0.25">
      <c r="A2734" s="17"/>
    </row>
    <row r="2735" spans="1:1" ht="16" x14ac:dyDescent="0.25">
      <c r="A2735" s="17"/>
    </row>
    <row r="2736" spans="1:1" ht="16" x14ac:dyDescent="0.25">
      <c r="A2736" s="17"/>
    </row>
    <row r="2737" spans="1:1" ht="16" x14ac:dyDescent="0.25">
      <c r="A2737" s="17"/>
    </row>
    <row r="2738" spans="1:1" ht="16" x14ac:dyDescent="0.25">
      <c r="A2738" s="17"/>
    </row>
    <row r="2739" spans="1:1" ht="16" x14ac:dyDescent="0.25">
      <c r="A2739" s="17"/>
    </row>
    <row r="2740" spans="1:1" ht="16" x14ac:dyDescent="0.25">
      <c r="A2740" s="17"/>
    </row>
    <row r="2741" spans="1:1" ht="16" x14ac:dyDescent="0.25">
      <c r="A2741" s="17"/>
    </row>
    <row r="2742" spans="1:1" ht="16" x14ac:dyDescent="0.25">
      <c r="A2742" s="17"/>
    </row>
    <row r="2743" spans="1:1" ht="16" x14ac:dyDescent="0.25">
      <c r="A2743" s="17"/>
    </row>
    <row r="2744" spans="1:1" ht="16" x14ac:dyDescent="0.25">
      <c r="A2744" s="17"/>
    </row>
    <row r="2745" spans="1:1" ht="16" x14ac:dyDescent="0.25">
      <c r="A2745" s="17"/>
    </row>
    <row r="2746" spans="1:1" ht="16" x14ac:dyDescent="0.25">
      <c r="A2746" s="17"/>
    </row>
    <row r="2747" spans="1:1" ht="16" x14ac:dyDescent="0.25">
      <c r="A2747" s="17"/>
    </row>
    <row r="2748" spans="1:1" ht="16" x14ac:dyDescent="0.25">
      <c r="A2748" s="17"/>
    </row>
    <row r="2749" spans="1:1" ht="16" x14ac:dyDescent="0.25">
      <c r="A2749" s="17"/>
    </row>
    <row r="2750" spans="1:1" ht="16" x14ac:dyDescent="0.25">
      <c r="A2750" s="17"/>
    </row>
    <row r="2751" spans="1:1" ht="16" x14ac:dyDescent="0.25">
      <c r="A2751" s="17"/>
    </row>
    <row r="2752" spans="1:1" ht="16" x14ac:dyDescent="0.25">
      <c r="A2752" s="17"/>
    </row>
    <row r="2753" spans="1:1" ht="16" x14ac:dyDescent="0.25">
      <c r="A2753" s="17"/>
    </row>
    <row r="2754" spans="1:1" ht="16" x14ac:dyDescent="0.25">
      <c r="A2754" s="17"/>
    </row>
    <row r="2755" spans="1:1" ht="16" x14ac:dyDescent="0.25">
      <c r="A2755" s="17"/>
    </row>
    <row r="2756" spans="1:1" ht="16" x14ac:dyDescent="0.25">
      <c r="A2756" s="17"/>
    </row>
    <row r="2757" spans="1:1" ht="16" x14ac:dyDescent="0.25">
      <c r="A2757" s="17"/>
    </row>
    <row r="2758" spans="1:1" ht="16" x14ac:dyDescent="0.25">
      <c r="A2758" s="17"/>
    </row>
    <row r="2759" spans="1:1" ht="16" x14ac:dyDescent="0.25">
      <c r="A2759" s="17"/>
    </row>
    <row r="2760" spans="1:1" ht="16" x14ac:dyDescent="0.25">
      <c r="A2760" s="17"/>
    </row>
    <row r="2761" spans="1:1" ht="16" x14ac:dyDescent="0.25">
      <c r="A2761" s="17"/>
    </row>
    <row r="2762" spans="1:1" ht="16" x14ac:dyDescent="0.25">
      <c r="A2762" s="17"/>
    </row>
    <row r="2763" spans="1:1" ht="16" x14ac:dyDescent="0.25">
      <c r="A2763" s="17"/>
    </row>
    <row r="2764" spans="1:1" ht="16" x14ac:dyDescent="0.25">
      <c r="A2764" s="17"/>
    </row>
    <row r="2765" spans="1:1" ht="16" x14ac:dyDescent="0.25">
      <c r="A2765" s="17"/>
    </row>
    <row r="2766" spans="1:1" ht="16" x14ac:dyDescent="0.25">
      <c r="A2766" s="17"/>
    </row>
    <row r="2767" spans="1:1" ht="16" x14ac:dyDescent="0.25">
      <c r="A2767" s="17"/>
    </row>
    <row r="2768" spans="1:1" ht="16" x14ac:dyDescent="0.25">
      <c r="A2768" s="17"/>
    </row>
    <row r="2769" spans="1:1" ht="16" x14ac:dyDescent="0.25">
      <c r="A2769" s="17"/>
    </row>
    <row r="2770" spans="1:1" ht="16" x14ac:dyDescent="0.25">
      <c r="A2770" s="17"/>
    </row>
    <row r="2771" spans="1:1" ht="16" x14ac:dyDescent="0.25">
      <c r="A2771" s="17"/>
    </row>
    <row r="2772" spans="1:1" ht="16" x14ac:dyDescent="0.25">
      <c r="A2772" s="17"/>
    </row>
    <row r="2773" spans="1:1" ht="16" x14ac:dyDescent="0.25">
      <c r="A2773" s="17"/>
    </row>
    <row r="2774" spans="1:1" ht="16" x14ac:dyDescent="0.25">
      <c r="A2774" s="17"/>
    </row>
    <row r="2775" spans="1:1" ht="16" x14ac:dyDescent="0.25">
      <c r="A2775" s="17"/>
    </row>
    <row r="2776" spans="1:1" ht="16" x14ac:dyDescent="0.25">
      <c r="A2776" s="17"/>
    </row>
    <row r="2777" spans="1:1" ht="16" x14ac:dyDescent="0.25">
      <c r="A2777" s="17"/>
    </row>
    <row r="2778" spans="1:1" ht="16" x14ac:dyDescent="0.25">
      <c r="A2778" s="17"/>
    </row>
    <row r="2779" spans="1:1" ht="16" x14ac:dyDescent="0.25">
      <c r="A2779" s="17"/>
    </row>
    <row r="2780" spans="1:1" ht="16" x14ac:dyDescent="0.25">
      <c r="A2780" s="17"/>
    </row>
    <row r="2781" spans="1:1" ht="16" x14ac:dyDescent="0.25">
      <c r="A2781" s="17"/>
    </row>
    <row r="2782" spans="1:1" ht="16" x14ac:dyDescent="0.25">
      <c r="A2782" s="17"/>
    </row>
    <row r="2783" spans="1:1" ht="16" x14ac:dyDescent="0.25">
      <c r="A2783" s="17"/>
    </row>
    <row r="2784" spans="1:1" ht="16" x14ac:dyDescent="0.25">
      <c r="A2784" s="17"/>
    </row>
    <row r="2785" spans="1:1" ht="16" x14ac:dyDescent="0.25">
      <c r="A2785" s="17"/>
    </row>
    <row r="2786" spans="1:1" ht="16" x14ac:dyDescent="0.25">
      <c r="A2786" s="17"/>
    </row>
    <row r="2787" spans="1:1" ht="16" x14ac:dyDescent="0.25">
      <c r="A2787" s="17"/>
    </row>
    <row r="2788" spans="1:1" ht="16" x14ac:dyDescent="0.25">
      <c r="A2788" s="17"/>
    </row>
    <row r="2789" spans="1:1" ht="16" x14ac:dyDescent="0.25">
      <c r="A2789" s="17"/>
    </row>
    <row r="2790" spans="1:1" ht="16" x14ac:dyDescent="0.25">
      <c r="A2790" s="17"/>
    </row>
    <row r="2791" spans="1:1" ht="16" x14ac:dyDescent="0.25">
      <c r="A2791" s="17"/>
    </row>
    <row r="2792" spans="1:1" ht="16" x14ac:dyDescent="0.25">
      <c r="A2792" s="17"/>
    </row>
    <row r="2793" spans="1:1" ht="16" x14ac:dyDescent="0.25">
      <c r="A2793" s="17"/>
    </row>
    <row r="2794" spans="1:1" ht="16" x14ac:dyDescent="0.25">
      <c r="A2794" s="17"/>
    </row>
    <row r="2795" spans="1:1" ht="16" x14ac:dyDescent="0.25">
      <c r="A2795" s="17"/>
    </row>
    <row r="2796" spans="1:1" ht="16" x14ac:dyDescent="0.25">
      <c r="A2796" s="17"/>
    </row>
    <row r="2797" spans="1:1" ht="16" x14ac:dyDescent="0.25">
      <c r="A2797" s="17"/>
    </row>
    <row r="2798" spans="1:1" ht="16" x14ac:dyDescent="0.25">
      <c r="A2798" s="17"/>
    </row>
    <row r="2799" spans="1:1" ht="16" x14ac:dyDescent="0.25">
      <c r="A2799" s="17"/>
    </row>
    <row r="2800" spans="1:1" ht="16" x14ac:dyDescent="0.25">
      <c r="A2800" s="17"/>
    </row>
    <row r="2801" spans="1:1" ht="16" x14ac:dyDescent="0.25">
      <c r="A2801" s="17"/>
    </row>
    <row r="2802" spans="1:1" ht="16" x14ac:dyDescent="0.25">
      <c r="A2802" s="17"/>
    </row>
    <row r="2803" spans="1:1" ht="16" x14ac:dyDescent="0.25">
      <c r="A2803" s="17"/>
    </row>
    <row r="2804" spans="1:1" ht="16" x14ac:dyDescent="0.25">
      <c r="A2804" s="17"/>
    </row>
    <row r="2805" spans="1:1" ht="16" x14ac:dyDescent="0.25">
      <c r="A2805" s="17"/>
    </row>
    <row r="2806" spans="1:1" ht="16" x14ac:dyDescent="0.25">
      <c r="A2806" s="17"/>
    </row>
    <row r="2807" spans="1:1" ht="16" x14ac:dyDescent="0.25">
      <c r="A2807" s="17"/>
    </row>
    <row r="2808" spans="1:1" ht="16" x14ac:dyDescent="0.25">
      <c r="A2808" s="17"/>
    </row>
    <row r="2809" spans="1:1" ht="16" x14ac:dyDescent="0.25">
      <c r="A2809" s="17"/>
    </row>
    <row r="2810" spans="1:1" ht="16" x14ac:dyDescent="0.25">
      <c r="A2810" s="17"/>
    </row>
    <row r="2811" spans="1:1" ht="16" x14ac:dyDescent="0.25">
      <c r="A2811" s="17"/>
    </row>
    <row r="2812" spans="1:1" ht="16" x14ac:dyDescent="0.25">
      <c r="A2812" s="17"/>
    </row>
    <row r="2813" spans="1:1" ht="16" x14ac:dyDescent="0.25">
      <c r="A2813" s="17"/>
    </row>
    <row r="2814" spans="1:1" ht="16" x14ac:dyDescent="0.25">
      <c r="A2814" s="17"/>
    </row>
    <row r="2815" spans="1:1" ht="16" x14ac:dyDescent="0.25">
      <c r="A2815" s="17"/>
    </row>
    <row r="2816" spans="1:1" ht="16" x14ac:dyDescent="0.25">
      <c r="A2816" s="17"/>
    </row>
    <row r="2817" spans="1:1" ht="16" x14ac:dyDescent="0.25">
      <c r="A2817" s="17"/>
    </row>
    <row r="2818" spans="1:1" ht="16" x14ac:dyDescent="0.25">
      <c r="A2818" s="17"/>
    </row>
    <row r="2819" spans="1:1" ht="16" x14ac:dyDescent="0.25">
      <c r="A2819" s="17"/>
    </row>
    <row r="2820" spans="1:1" ht="16" x14ac:dyDescent="0.25">
      <c r="A2820" s="17"/>
    </row>
    <row r="2821" spans="1:1" ht="16" x14ac:dyDescent="0.25">
      <c r="A2821" s="17"/>
    </row>
    <row r="2822" spans="1:1" ht="16" x14ac:dyDescent="0.25">
      <c r="A2822" s="17"/>
    </row>
    <row r="2823" spans="1:1" ht="16" x14ac:dyDescent="0.25">
      <c r="A2823" s="17"/>
    </row>
    <row r="2824" spans="1:1" ht="16" x14ac:dyDescent="0.25">
      <c r="A2824" s="17"/>
    </row>
    <row r="2825" spans="1:1" ht="16" x14ac:dyDescent="0.25">
      <c r="A2825" s="17"/>
    </row>
    <row r="2826" spans="1:1" ht="16" x14ac:dyDescent="0.25">
      <c r="A2826" s="17"/>
    </row>
    <row r="2827" spans="1:1" ht="16" x14ac:dyDescent="0.25">
      <c r="A2827" s="17"/>
    </row>
    <row r="2828" spans="1:1" ht="16" x14ac:dyDescent="0.25">
      <c r="A2828" s="17"/>
    </row>
    <row r="2829" spans="1:1" ht="16" x14ac:dyDescent="0.25">
      <c r="A2829" s="17"/>
    </row>
    <row r="2830" spans="1:1" ht="16" x14ac:dyDescent="0.25">
      <c r="A2830" s="17"/>
    </row>
    <row r="2831" spans="1:1" ht="16" x14ac:dyDescent="0.25">
      <c r="A2831" s="17"/>
    </row>
    <row r="2832" spans="1:1" ht="16" x14ac:dyDescent="0.25">
      <c r="A2832" s="17"/>
    </row>
    <row r="2833" spans="1:1" ht="16" x14ac:dyDescent="0.25">
      <c r="A2833" s="17"/>
    </row>
    <row r="2834" spans="1:1" ht="16" x14ac:dyDescent="0.25">
      <c r="A2834" s="17"/>
    </row>
    <row r="2835" spans="1:1" ht="16" x14ac:dyDescent="0.25">
      <c r="A2835" s="17"/>
    </row>
    <row r="2836" spans="1:1" ht="16" x14ac:dyDescent="0.25">
      <c r="A2836" s="17"/>
    </row>
    <row r="2837" spans="1:1" ht="16" x14ac:dyDescent="0.25">
      <c r="A2837" s="17"/>
    </row>
    <row r="2838" spans="1:1" ht="16" x14ac:dyDescent="0.25">
      <c r="A2838" s="17"/>
    </row>
    <row r="2839" spans="1:1" ht="16" x14ac:dyDescent="0.25">
      <c r="A2839" s="17"/>
    </row>
    <row r="2840" spans="1:1" ht="16" x14ac:dyDescent="0.25">
      <c r="A2840" s="17"/>
    </row>
    <row r="2841" spans="1:1" ht="16" x14ac:dyDescent="0.25">
      <c r="A2841" s="17"/>
    </row>
    <row r="2842" spans="1:1" ht="16" x14ac:dyDescent="0.25">
      <c r="A2842" s="17"/>
    </row>
    <row r="2843" spans="1:1" ht="16" x14ac:dyDescent="0.25">
      <c r="A2843" s="17"/>
    </row>
    <row r="2844" spans="1:1" ht="16" x14ac:dyDescent="0.25">
      <c r="A2844" s="17"/>
    </row>
    <row r="2845" spans="1:1" ht="16" x14ac:dyDescent="0.25">
      <c r="A2845" s="17"/>
    </row>
    <row r="2846" spans="1:1" ht="16" x14ac:dyDescent="0.25">
      <c r="A2846" s="17"/>
    </row>
    <row r="2847" spans="1:1" ht="16" x14ac:dyDescent="0.25">
      <c r="A2847" s="17"/>
    </row>
    <row r="2848" spans="1:1" ht="16" x14ac:dyDescent="0.25">
      <c r="A2848" s="17"/>
    </row>
    <row r="2849" spans="1:1" ht="16" x14ac:dyDescent="0.25">
      <c r="A2849" s="17"/>
    </row>
    <row r="2850" spans="1:1" ht="16" x14ac:dyDescent="0.25">
      <c r="A2850" s="17"/>
    </row>
    <row r="2851" spans="1:1" ht="16" x14ac:dyDescent="0.25">
      <c r="A2851" s="17"/>
    </row>
    <row r="2852" spans="1:1" ht="16" x14ac:dyDescent="0.25">
      <c r="A2852" s="17"/>
    </row>
    <row r="2853" spans="1:1" ht="16" x14ac:dyDescent="0.25">
      <c r="A2853" s="17"/>
    </row>
    <row r="2854" spans="1:1" ht="16" x14ac:dyDescent="0.25">
      <c r="A2854" s="17"/>
    </row>
    <row r="2855" spans="1:1" ht="16" x14ac:dyDescent="0.25">
      <c r="A2855" s="17"/>
    </row>
    <row r="2856" spans="1:1" ht="16" x14ac:dyDescent="0.25">
      <c r="A2856" s="17"/>
    </row>
    <row r="2857" spans="1:1" ht="16" x14ac:dyDescent="0.25">
      <c r="A2857" s="17"/>
    </row>
    <row r="2858" spans="1:1" ht="16" x14ac:dyDescent="0.25">
      <c r="A2858" s="17"/>
    </row>
    <row r="2859" spans="1:1" ht="16" x14ac:dyDescent="0.25">
      <c r="A2859" s="17"/>
    </row>
    <row r="2860" spans="1:1" ht="16" x14ac:dyDescent="0.25">
      <c r="A2860" s="17"/>
    </row>
    <row r="2861" spans="1:1" ht="16" x14ac:dyDescent="0.25">
      <c r="A2861" s="17"/>
    </row>
    <row r="2862" spans="1:1" ht="16" x14ac:dyDescent="0.25">
      <c r="A2862" s="17"/>
    </row>
    <row r="2863" spans="1:1" ht="16" x14ac:dyDescent="0.25">
      <c r="A2863" s="17"/>
    </row>
    <row r="2864" spans="1:1" ht="16" x14ac:dyDescent="0.25">
      <c r="A2864" s="17"/>
    </row>
    <row r="2865" spans="1:1" ht="16" x14ac:dyDescent="0.25">
      <c r="A2865" s="17"/>
    </row>
    <row r="2866" spans="1:1" ht="16" x14ac:dyDescent="0.25">
      <c r="A2866" s="17"/>
    </row>
    <row r="2867" spans="1:1" ht="16" x14ac:dyDescent="0.25">
      <c r="A2867" s="17"/>
    </row>
    <row r="2868" spans="1:1" ht="16" x14ac:dyDescent="0.25">
      <c r="A2868" s="17"/>
    </row>
    <row r="2869" spans="1:1" ht="16" x14ac:dyDescent="0.25">
      <c r="A2869" s="17"/>
    </row>
    <row r="2870" spans="1:1" ht="16" x14ac:dyDescent="0.25">
      <c r="A2870" s="17"/>
    </row>
    <row r="2871" spans="1:1" ht="16" x14ac:dyDescent="0.25">
      <c r="A2871" s="17"/>
    </row>
    <row r="2872" spans="1:1" ht="16" x14ac:dyDescent="0.25">
      <c r="A2872" s="17"/>
    </row>
    <row r="2873" spans="1:1" ht="16" x14ac:dyDescent="0.25">
      <c r="A2873" s="17"/>
    </row>
    <row r="2874" spans="1:1" ht="16" x14ac:dyDescent="0.25">
      <c r="A2874" s="17"/>
    </row>
    <row r="2875" spans="1:1" ht="16" x14ac:dyDescent="0.25">
      <c r="A2875" s="17"/>
    </row>
    <row r="2876" spans="1:1" ht="16" x14ac:dyDescent="0.25">
      <c r="A2876" s="17"/>
    </row>
    <row r="2877" spans="1:1" ht="16" x14ac:dyDescent="0.25">
      <c r="A2877" s="17"/>
    </row>
    <row r="2878" spans="1:1" ht="16" x14ac:dyDescent="0.25">
      <c r="A2878" s="17"/>
    </row>
    <row r="2879" spans="1:1" ht="16" x14ac:dyDescent="0.25">
      <c r="A2879" s="17"/>
    </row>
    <row r="2880" spans="1:1" ht="16" x14ac:dyDescent="0.25">
      <c r="A2880" s="17"/>
    </row>
    <row r="2881" spans="1:1" ht="16" x14ac:dyDescent="0.25">
      <c r="A2881" s="17"/>
    </row>
    <row r="2882" spans="1:1" ht="16" x14ac:dyDescent="0.25">
      <c r="A2882" s="17"/>
    </row>
    <row r="2883" spans="1:1" ht="16" x14ac:dyDescent="0.25">
      <c r="A2883" s="17"/>
    </row>
    <row r="2884" spans="1:1" ht="16" x14ac:dyDescent="0.25">
      <c r="A2884" s="17"/>
    </row>
    <row r="2885" spans="1:1" ht="16" x14ac:dyDescent="0.25">
      <c r="A2885" s="17"/>
    </row>
    <row r="2886" spans="1:1" ht="16" x14ac:dyDescent="0.25">
      <c r="A2886" s="17"/>
    </row>
    <row r="2887" spans="1:1" ht="16" x14ac:dyDescent="0.25">
      <c r="A2887" s="17"/>
    </row>
    <row r="2888" spans="1:1" ht="16" x14ac:dyDescent="0.25">
      <c r="A2888" s="17"/>
    </row>
    <row r="2889" spans="1:1" ht="16" x14ac:dyDescent="0.25">
      <c r="A2889" s="17"/>
    </row>
    <row r="2890" spans="1:1" ht="16" x14ac:dyDescent="0.25">
      <c r="A2890" s="17"/>
    </row>
    <row r="2891" spans="1:1" ht="16" x14ac:dyDescent="0.25">
      <c r="A2891" s="17"/>
    </row>
    <row r="2892" spans="1:1" ht="16" x14ac:dyDescent="0.25">
      <c r="A2892" s="17"/>
    </row>
    <row r="2893" spans="1:1" ht="16" x14ac:dyDescent="0.25">
      <c r="A2893" s="17"/>
    </row>
    <row r="2894" spans="1:1" ht="16" x14ac:dyDescent="0.25">
      <c r="A2894" s="17"/>
    </row>
    <row r="2895" spans="1:1" ht="16" x14ac:dyDescent="0.25">
      <c r="A2895" s="17"/>
    </row>
    <row r="2896" spans="1:1" ht="16" x14ac:dyDescent="0.25">
      <c r="A2896" s="17"/>
    </row>
    <row r="2897" spans="1:1" ht="16" x14ac:dyDescent="0.25">
      <c r="A2897" s="17"/>
    </row>
    <row r="2898" spans="1:1" ht="16" x14ac:dyDescent="0.25">
      <c r="A2898" s="17"/>
    </row>
    <row r="2899" spans="1:1" ht="16" x14ac:dyDescent="0.25">
      <c r="A2899" s="17"/>
    </row>
    <row r="2900" spans="1:1" ht="16" x14ac:dyDescent="0.25">
      <c r="A2900" s="17"/>
    </row>
    <row r="2901" spans="1:1" ht="16" x14ac:dyDescent="0.25">
      <c r="A2901" s="17"/>
    </row>
    <row r="2902" spans="1:1" ht="16" x14ac:dyDescent="0.25">
      <c r="A2902" s="17"/>
    </row>
    <row r="2903" spans="1:1" ht="16" x14ac:dyDescent="0.25">
      <c r="A2903" s="17"/>
    </row>
    <row r="2904" spans="1:1" ht="16" x14ac:dyDescent="0.25">
      <c r="A2904" s="17"/>
    </row>
    <row r="2905" spans="1:1" ht="16" x14ac:dyDescent="0.25">
      <c r="A2905" s="17"/>
    </row>
    <row r="2906" spans="1:1" ht="16" x14ac:dyDescent="0.25">
      <c r="A2906" s="17"/>
    </row>
    <row r="2907" spans="1:1" ht="16" x14ac:dyDescent="0.25">
      <c r="A2907" s="17"/>
    </row>
    <row r="2908" spans="1:1" ht="16" x14ac:dyDescent="0.25">
      <c r="A2908" s="17"/>
    </row>
    <row r="2909" spans="1:1" ht="16" x14ac:dyDescent="0.25">
      <c r="A2909" s="17"/>
    </row>
    <row r="2910" spans="1:1" ht="16" x14ac:dyDescent="0.25">
      <c r="A2910" s="17"/>
    </row>
    <row r="2911" spans="1:1" ht="16" x14ac:dyDescent="0.25">
      <c r="A2911" s="17"/>
    </row>
    <row r="2912" spans="1:1" ht="16" x14ac:dyDescent="0.25">
      <c r="A2912" s="17"/>
    </row>
    <row r="2913" spans="1:1" ht="16" x14ac:dyDescent="0.25">
      <c r="A2913" s="17"/>
    </row>
    <row r="2914" spans="1:1" ht="16" x14ac:dyDescent="0.25">
      <c r="A2914" s="17"/>
    </row>
    <row r="2915" spans="1:1" ht="16" x14ac:dyDescent="0.25">
      <c r="A2915" s="17"/>
    </row>
    <row r="2916" spans="1:1" ht="16" x14ac:dyDescent="0.25">
      <c r="A2916" s="17"/>
    </row>
    <row r="2917" spans="1:1" ht="16" x14ac:dyDescent="0.25">
      <c r="A2917" s="17"/>
    </row>
    <row r="2918" spans="1:1" ht="16" x14ac:dyDescent="0.25">
      <c r="A2918" s="17"/>
    </row>
    <row r="2919" spans="1:1" ht="16" x14ac:dyDescent="0.25">
      <c r="A2919" s="17"/>
    </row>
    <row r="2920" spans="1:1" ht="16" x14ac:dyDescent="0.25">
      <c r="A2920" s="17"/>
    </row>
    <row r="2921" spans="1:1" ht="16" x14ac:dyDescent="0.25">
      <c r="A2921" s="17"/>
    </row>
    <row r="2922" spans="1:1" ht="16" x14ac:dyDescent="0.25">
      <c r="A2922" s="17"/>
    </row>
    <row r="2923" spans="1:1" ht="16" x14ac:dyDescent="0.25">
      <c r="A2923" s="17"/>
    </row>
    <row r="2924" spans="1:1" ht="16" x14ac:dyDescent="0.25">
      <c r="A2924" s="17"/>
    </row>
    <row r="2925" spans="1:1" ht="16" x14ac:dyDescent="0.25">
      <c r="A2925" s="17"/>
    </row>
    <row r="2926" spans="1:1" ht="16" x14ac:dyDescent="0.25">
      <c r="A2926" s="17"/>
    </row>
    <row r="2927" spans="1:1" ht="16" x14ac:dyDescent="0.25">
      <c r="A2927" s="17"/>
    </row>
    <row r="2928" spans="1:1" ht="16" x14ac:dyDescent="0.25">
      <c r="A2928" s="17"/>
    </row>
    <row r="2929" spans="1:1" ht="16" x14ac:dyDescent="0.25">
      <c r="A2929" s="17"/>
    </row>
    <row r="2930" spans="1:1" ht="16" x14ac:dyDescent="0.25">
      <c r="A2930" s="17"/>
    </row>
    <row r="2931" spans="1:1" ht="16" x14ac:dyDescent="0.25">
      <c r="A2931" s="17"/>
    </row>
    <row r="2932" spans="1:1" ht="16" x14ac:dyDescent="0.25">
      <c r="A2932" s="17"/>
    </row>
    <row r="2933" spans="1:1" ht="16" x14ac:dyDescent="0.25">
      <c r="A2933" s="17"/>
    </row>
    <row r="2934" spans="1:1" ht="16" x14ac:dyDescent="0.25">
      <c r="A2934" s="17"/>
    </row>
    <row r="2935" spans="1:1" ht="16" x14ac:dyDescent="0.25">
      <c r="A2935" s="17"/>
    </row>
    <row r="2936" spans="1:1" ht="16" x14ac:dyDescent="0.25">
      <c r="A2936" s="17"/>
    </row>
    <row r="2937" spans="1:1" ht="16" x14ac:dyDescent="0.25">
      <c r="A2937" s="17"/>
    </row>
    <row r="2938" spans="1:1" ht="16" x14ac:dyDescent="0.25">
      <c r="A2938" s="17"/>
    </row>
    <row r="2939" spans="1:1" ht="16" x14ac:dyDescent="0.25">
      <c r="A2939" s="17"/>
    </row>
    <row r="2940" spans="1:1" ht="16" x14ac:dyDescent="0.25">
      <c r="A2940" s="17"/>
    </row>
    <row r="2941" spans="1:1" ht="16" x14ac:dyDescent="0.25">
      <c r="A2941" s="17"/>
    </row>
    <row r="2942" spans="1:1" ht="16" x14ac:dyDescent="0.25">
      <c r="A2942" s="17"/>
    </row>
    <row r="2943" spans="1:1" ht="16" x14ac:dyDescent="0.25">
      <c r="A2943" s="17"/>
    </row>
    <row r="2944" spans="1:1" ht="16" x14ac:dyDescent="0.25">
      <c r="A2944" s="17"/>
    </row>
    <row r="2945" spans="1:1" ht="16" x14ac:dyDescent="0.25">
      <c r="A2945" s="17"/>
    </row>
    <row r="2946" spans="1:1" ht="16" x14ac:dyDescent="0.25">
      <c r="A2946" s="17"/>
    </row>
    <row r="2947" spans="1:1" ht="16" x14ac:dyDescent="0.25">
      <c r="A2947" s="17"/>
    </row>
    <row r="2948" spans="1:1" ht="16" x14ac:dyDescent="0.25">
      <c r="A2948" s="17"/>
    </row>
    <row r="2949" spans="1:1" ht="16" x14ac:dyDescent="0.25">
      <c r="A2949" s="17"/>
    </row>
    <row r="2950" spans="1:1" ht="16" x14ac:dyDescent="0.25">
      <c r="A2950" s="17"/>
    </row>
    <row r="2951" spans="1:1" ht="16" x14ac:dyDescent="0.25">
      <c r="A2951" s="17"/>
    </row>
    <row r="2952" spans="1:1" ht="16" x14ac:dyDescent="0.25">
      <c r="A2952" s="17"/>
    </row>
    <row r="2953" spans="1:1" ht="16" x14ac:dyDescent="0.25">
      <c r="A2953" s="17"/>
    </row>
    <row r="2954" spans="1:1" ht="16" x14ac:dyDescent="0.25">
      <c r="A2954" s="17"/>
    </row>
    <row r="2955" spans="1:1" ht="16" x14ac:dyDescent="0.25">
      <c r="A2955" s="17"/>
    </row>
    <row r="2956" spans="1:1" ht="16" x14ac:dyDescent="0.25">
      <c r="A2956" s="17"/>
    </row>
    <row r="2957" spans="1:1" ht="16" x14ac:dyDescent="0.25">
      <c r="A2957" s="17"/>
    </row>
    <row r="2958" spans="1:1" ht="16" x14ac:dyDescent="0.25">
      <c r="A2958" s="17"/>
    </row>
    <row r="2959" spans="1:1" ht="16" x14ac:dyDescent="0.25">
      <c r="A2959" s="17"/>
    </row>
    <row r="2960" spans="1:1" ht="16" x14ac:dyDescent="0.25">
      <c r="A2960" s="17"/>
    </row>
    <row r="2961" spans="1:1" ht="16" x14ac:dyDescent="0.25">
      <c r="A2961" s="17"/>
    </row>
    <row r="2962" spans="1:1" ht="16" x14ac:dyDescent="0.25">
      <c r="A2962" s="17"/>
    </row>
    <row r="2963" spans="1:1" ht="16" x14ac:dyDescent="0.25">
      <c r="A2963" s="17"/>
    </row>
    <row r="2964" spans="1:1" ht="16" x14ac:dyDescent="0.25">
      <c r="A2964" s="17"/>
    </row>
    <row r="2965" spans="1:1" ht="16" x14ac:dyDescent="0.25">
      <c r="A2965" s="17"/>
    </row>
    <row r="2966" spans="1:1" ht="16" x14ac:dyDescent="0.25">
      <c r="A2966" s="17"/>
    </row>
    <row r="2967" spans="1:1" ht="16" x14ac:dyDescent="0.25">
      <c r="A2967" s="17"/>
    </row>
    <row r="2968" spans="1:1" ht="16" x14ac:dyDescent="0.25">
      <c r="A2968" s="17"/>
    </row>
    <row r="2969" spans="1:1" ht="16" x14ac:dyDescent="0.25">
      <c r="A2969" s="17"/>
    </row>
    <row r="2970" spans="1:1" ht="16" x14ac:dyDescent="0.25">
      <c r="A2970" s="17"/>
    </row>
    <row r="2971" spans="1:1" ht="16" x14ac:dyDescent="0.25">
      <c r="A2971" s="17"/>
    </row>
    <row r="2972" spans="1:1" ht="16" x14ac:dyDescent="0.25">
      <c r="A2972" s="17"/>
    </row>
    <row r="2973" spans="1:1" ht="16" x14ac:dyDescent="0.25">
      <c r="A2973" s="17"/>
    </row>
    <row r="2974" spans="1:1" ht="16" x14ac:dyDescent="0.25">
      <c r="A2974" s="17"/>
    </row>
    <row r="2975" spans="1:1" ht="16" x14ac:dyDescent="0.25">
      <c r="A2975" s="17"/>
    </row>
    <row r="2976" spans="1:1" ht="16" x14ac:dyDescent="0.25">
      <c r="A2976" s="17"/>
    </row>
    <row r="2977" spans="1:1" ht="16" x14ac:dyDescent="0.25">
      <c r="A2977" s="17"/>
    </row>
    <row r="2978" spans="1:1" ht="16" x14ac:dyDescent="0.25">
      <c r="A2978" s="17"/>
    </row>
    <row r="2979" spans="1:1" ht="16" x14ac:dyDescent="0.25">
      <c r="A2979" s="17"/>
    </row>
    <row r="2980" spans="1:1" ht="16" x14ac:dyDescent="0.25">
      <c r="A2980" s="17"/>
    </row>
    <row r="2981" spans="1:1" ht="16" x14ac:dyDescent="0.25">
      <c r="A2981" s="17"/>
    </row>
    <row r="2982" spans="1:1" ht="16" x14ac:dyDescent="0.25">
      <c r="A2982" s="17"/>
    </row>
    <row r="2983" spans="1:1" ht="16" x14ac:dyDescent="0.25">
      <c r="A2983" s="17"/>
    </row>
    <row r="2984" spans="1:1" ht="16" x14ac:dyDescent="0.25">
      <c r="A2984" s="17"/>
    </row>
    <row r="2985" spans="1:1" ht="16" x14ac:dyDescent="0.25">
      <c r="A2985" s="17"/>
    </row>
    <row r="2986" spans="1:1" ht="16" x14ac:dyDescent="0.25">
      <c r="A2986" s="17"/>
    </row>
    <row r="2987" spans="1:1" ht="16" x14ac:dyDescent="0.25">
      <c r="A2987" s="17"/>
    </row>
    <row r="2988" spans="1:1" ht="16" x14ac:dyDescent="0.25">
      <c r="A2988" s="17"/>
    </row>
    <row r="2989" spans="1:1" ht="16" x14ac:dyDescent="0.25">
      <c r="A2989" s="17"/>
    </row>
    <row r="2990" spans="1:1" ht="16" x14ac:dyDescent="0.25">
      <c r="A2990" s="17"/>
    </row>
    <row r="2991" spans="1:1" ht="16" x14ac:dyDescent="0.25">
      <c r="A2991" s="17"/>
    </row>
    <row r="2992" spans="1:1" ht="16" x14ac:dyDescent="0.25">
      <c r="A2992" s="17"/>
    </row>
    <row r="2993" spans="1:1" ht="16" x14ac:dyDescent="0.25">
      <c r="A2993" s="17"/>
    </row>
    <row r="2994" spans="1:1" ht="16" x14ac:dyDescent="0.25">
      <c r="A2994" s="17"/>
    </row>
    <row r="2995" spans="1:1" ht="16" x14ac:dyDescent="0.25">
      <c r="A2995" s="17"/>
    </row>
    <row r="2996" spans="1:1" ht="16" x14ac:dyDescent="0.25">
      <c r="A2996" s="17"/>
    </row>
    <row r="2997" spans="1:1" ht="16" x14ac:dyDescent="0.25">
      <c r="A2997" s="17"/>
    </row>
    <row r="2998" spans="1:1" ht="16" x14ac:dyDescent="0.25">
      <c r="A2998" s="17"/>
    </row>
    <row r="2999" spans="1:1" ht="16" x14ac:dyDescent="0.25">
      <c r="A2999" s="17"/>
    </row>
    <row r="3000" spans="1:1" ht="16" x14ac:dyDescent="0.25">
      <c r="A3000" s="17"/>
    </row>
    <row r="3001" spans="1:1" ht="16" x14ac:dyDescent="0.25">
      <c r="A3001" s="17"/>
    </row>
    <row r="3002" spans="1:1" ht="16" x14ac:dyDescent="0.25">
      <c r="A3002" s="17"/>
    </row>
    <row r="3003" spans="1:1" ht="16" x14ac:dyDescent="0.25">
      <c r="A3003" s="17"/>
    </row>
    <row r="3004" spans="1:1" ht="16" x14ac:dyDescent="0.25">
      <c r="A3004" s="17"/>
    </row>
    <row r="3005" spans="1:1" ht="16" x14ac:dyDescent="0.25">
      <c r="A3005" s="17"/>
    </row>
    <row r="3006" spans="1:1" ht="16" x14ac:dyDescent="0.25">
      <c r="A3006" s="17"/>
    </row>
    <row r="3007" spans="1:1" ht="16" x14ac:dyDescent="0.25">
      <c r="A3007" s="17"/>
    </row>
    <row r="3008" spans="1:1" ht="16" x14ac:dyDescent="0.25">
      <c r="A3008" s="17"/>
    </row>
    <row r="3009" spans="1:1" ht="16" x14ac:dyDescent="0.25">
      <c r="A3009" s="17"/>
    </row>
    <row r="3010" spans="1:1" ht="16" x14ac:dyDescent="0.25">
      <c r="A3010" s="17"/>
    </row>
    <row r="3011" spans="1:1" ht="16" x14ac:dyDescent="0.25">
      <c r="A3011" s="17"/>
    </row>
    <row r="3012" spans="1:1" ht="16" x14ac:dyDescent="0.25">
      <c r="A3012" s="17"/>
    </row>
    <row r="3013" spans="1:1" ht="16" x14ac:dyDescent="0.25">
      <c r="A3013" s="17"/>
    </row>
    <row r="3014" spans="1:1" ht="16" x14ac:dyDescent="0.25">
      <c r="A3014" s="17"/>
    </row>
    <row r="3015" spans="1:1" ht="16" x14ac:dyDescent="0.25">
      <c r="A3015" s="17"/>
    </row>
    <row r="3016" spans="1:1" ht="16" x14ac:dyDescent="0.25">
      <c r="A3016" s="17"/>
    </row>
    <row r="3017" spans="1:1" ht="16" x14ac:dyDescent="0.25">
      <c r="A3017" s="17"/>
    </row>
    <row r="3018" spans="1:1" ht="16" x14ac:dyDescent="0.25">
      <c r="A3018" s="17"/>
    </row>
    <row r="3019" spans="1:1" ht="16" x14ac:dyDescent="0.25">
      <c r="A3019" s="17"/>
    </row>
    <row r="3020" spans="1:1" ht="16" x14ac:dyDescent="0.25">
      <c r="A3020" s="17"/>
    </row>
    <row r="3021" spans="1:1" ht="16" x14ac:dyDescent="0.25">
      <c r="A3021" s="17"/>
    </row>
    <row r="3022" spans="1:1" ht="16" x14ac:dyDescent="0.25">
      <c r="A3022" s="17"/>
    </row>
    <row r="3023" spans="1:1" ht="16" x14ac:dyDescent="0.25">
      <c r="A3023" s="17"/>
    </row>
    <row r="3024" spans="1:1" ht="16" x14ac:dyDescent="0.25">
      <c r="A3024" s="17"/>
    </row>
    <row r="3025" spans="1:1" ht="16" x14ac:dyDescent="0.25">
      <c r="A3025" s="17"/>
    </row>
    <row r="3026" spans="1:1" ht="16" x14ac:dyDescent="0.25">
      <c r="A3026" s="17"/>
    </row>
    <row r="3027" spans="1:1" ht="16" x14ac:dyDescent="0.25">
      <c r="A3027" s="17"/>
    </row>
    <row r="3028" spans="1:1" ht="16" x14ac:dyDescent="0.25">
      <c r="A3028" s="17"/>
    </row>
    <row r="3029" spans="1:1" ht="16" x14ac:dyDescent="0.25">
      <c r="A3029" s="17"/>
    </row>
    <row r="3030" spans="1:1" ht="16" x14ac:dyDescent="0.25">
      <c r="A3030" s="17"/>
    </row>
    <row r="3031" spans="1:1" ht="16" x14ac:dyDescent="0.25">
      <c r="A3031" s="17"/>
    </row>
    <row r="3032" spans="1:1" ht="16" x14ac:dyDescent="0.25">
      <c r="A3032" s="17"/>
    </row>
    <row r="3033" spans="1:1" ht="16" x14ac:dyDescent="0.25">
      <c r="A3033" s="17"/>
    </row>
    <row r="3034" spans="1:1" ht="16" x14ac:dyDescent="0.25">
      <c r="A3034" s="17"/>
    </row>
    <row r="3035" spans="1:1" ht="16" x14ac:dyDescent="0.25">
      <c r="A3035" s="17"/>
    </row>
    <row r="3036" spans="1:1" ht="16" x14ac:dyDescent="0.25">
      <c r="A3036" s="17"/>
    </row>
    <row r="3037" spans="1:1" ht="16" x14ac:dyDescent="0.25">
      <c r="A3037" s="17"/>
    </row>
    <row r="3038" spans="1:1" ht="16" x14ac:dyDescent="0.25">
      <c r="A3038" s="17"/>
    </row>
    <row r="3039" spans="1:1" ht="16" x14ac:dyDescent="0.25">
      <c r="A3039" s="17"/>
    </row>
    <row r="3040" spans="1:1" ht="16" x14ac:dyDescent="0.25">
      <c r="A3040" s="17"/>
    </row>
    <row r="3041" spans="1:1" ht="16" x14ac:dyDescent="0.25">
      <c r="A3041" s="17"/>
    </row>
    <row r="3042" spans="1:1" ht="16" x14ac:dyDescent="0.25">
      <c r="A3042" s="17"/>
    </row>
    <row r="3043" spans="1:1" ht="16" x14ac:dyDescent="0.25">
      <c r="A3043" s="17"/>
    </row>
    <row r="3044" spans="1:1" ht="16" x14ac:dyDescent="0.25">
      <c r="A3044" s="17"/>
    </row>
    <row r="3045" spans="1:1" ht="16" x14ac:dyDescent="0.25">
      <c r="A3045" s="17"/>
    </row>
    <row r="3046" spans="1:1" ht="16" x14ac:dyDescent="0.25">
      <c r="A3046" s="17"/>
    </row>
    <row r="3047" spans="1:1" ht="16" x14ac:dyDescent="0.25">
      <c r="A3047" s="17"/>
    </row>
    <row r="3048" spans="1:1" ht="16" x14ac:dyDescent="0.25">
      <c r="A3048" s="17"/>
    </row>
    <row r="3049" spans="1:1" ht="16" x14ac:dyDescent="0.25">
      <c r="A3049" s="17"/>
    </row>
    <row r="3050" spans="1:1" ht="16" x14ac:dyDescent="0.25">
      <c r="A3050" s="17"/>
    </row>
    <row r="3051" spans="1:1" ht="16" x14ac:dyDescent="0.25">
      <c r="A3051" s="17"/>
    </row>
    <row r="3052" spans="1:1" ht="16" x14ac:dyDescent="0.25">
      <c r="A3052" s="17"/>
    </row>
    <row r="3053" spans="1:1" ht="16" x14ac:dyDescent="0.25">
      <c r="A3053" s="17"/>
    </row>
    <row r="3054" spans="1:1" ht="16" x14ac:dyDescent="0.25">
      <c r="A3054" s="17"/>
    </row>
    <row r="3055" spans="1:1" ht="16" x14ac:dyDescent="0.25">
      <c r="A3055" s="17"/>
    </row>
    <row r="3056" spans="1:1" ht="16" x14ac:dyDescent="0.25">
      <c r="A3056" s="17"/>
    </row>
    <row r="3057" spans="1:1" ht="16" x14ac:dyDescent="0.25">
      <c r="A3057" s="17"/>
    </row>
    <row r="3058" spans="1:1" ht="16" x14ac:dyDescent="0.25">
      <c r="A3058" s="17"/>
    </row>
    <row r="3059" spans="1:1" ht="16" x14ac:dyDescent="0.25">
      <c r="A3059" s="17"/>
    </row>
    <row r="3060" spans="1:1" ht="16" x14ac:dyDescent="0.25">
      <c r="A3060" s="17"/>
    </row>
    <row r="3061" spans="1:1" ht="16" x14ac:dyDescent="0.25">
      <c r="A3061" s="17"/>
    </row>
    <row r="3062" spans="1:1" ht="16" x14ac:dyDescent="0.25">
      <c r="A3062" s="17"/>
    </row>
    <row r="3063" spans="1:1" ht="16" x14ac:dyDescent="0.25">
      <c r="A3063" s="17"/>
    </row>
    <row r="3064" spans="1:1" ht="16" x14ac:dyDescent="0.25">
      <c r="A3064" s="17"/>
    </row>
    <row r="3065" spans="1:1" ht="16" x14ac:dyDescent="0.25">
      <c r="A3065" s="17"/>
    </row>
    <row r="3066" spans="1:1" ht="16" x14ac:dyDescent="0.25">
      <c r="A3066" s="17"/>
    </row>
    <row r="3067" spans="1:1" ht="16" x14ac:dyDescent="0.25">
      <c r="A3067" s="17"/>
    </row>
    <row r="3068" spans="1:1" ht="16" x14ac:dyDescent="0.25">
      <c r="A3068" s="17"/>
    </row>
    <row r="3069" spans="1:1" ht="16" x14ac:dyDescent="0.25">
      <c r="A3069" s="17"/>
    </row>
    <row r="3070" spans="1:1" ht="16" x14ac:dyDescent="0.25">
      <c r="A3070" s="17"/>
    </row>
    <row r="3071" spans="1:1" ht="16" x14ac:dyDescent="0.25">
      <c r="A3071" s="17"/>
    </row>
    <row r="3072" spans="1:1" ht="16" x14ac:dyDescent="0.25">
      <c r="A3072" s="17"/>
    </row>
    <row r="3073" spans="1:1" ht="16" x14ac:dyDescent="0.25">
      <c r="A3073" s="17"/>
    </row>
    <row r="3074" spans="1:1" ht="16" x14ac:dyDescent="0.25">
      <c r="A3074" s="17"/>
    </row>
    <row r="3075" spans="1:1" ht="16" x14ac:dyDescent="0.25">
      <c r="A3075" s="17"/>
    </row>
    <row r="3076" spans="1:1" ht="16" x14ac:dyDescent="0.25">
      <c r="A3076" s="17"/>
    </row>
    <row r="3077" spans="1:1" ht="16" x14ac:dyDescent="0.25">
      <c r="A3077" s="17"/>
    </row>
    <row r="3078" spans="1:1" ht="16" x14ac:dyDescent="0.25">
      <c r="A3078" s="17"/>
    </row>
    <row r="3079" spans="1:1" ht="16" x14ac:dyDescent="0.25">
      <c r="A3079" s="17"/>
    </row>
    <row r="3080" spans="1:1" ht="16" x14ac:dyDescent="0.25">
      <c r="A3080" s="17"/>
    </row>
    <row r="3081" spans="1:1" ht="16" x14ac:dyDescent="0.25">
      <c r="A3081" s="17"/>
    </row>
    <row r="3082" spans="1:1" ht="16" x14ac:dyDescent="0.25">
      <c r="A3082" s="17"/>
    </row>
    <row r="3083" spans="1:1" ht="16" x14ac:dyDescent="0.25">
      <c r="A3083" s="17"/>
    </row>
    <row r="3084" spans="1:1" ht="16" x14ac:dyDescent="0.25">
      <c r="A3084" s="17"/>
    </row>
    <row r="3085" spans="1:1" ht="16" x14ac:dyDescent="0.25">
      <c r="A3085" s="17"/>
    </row>
    <row r="3086" spans="1:1" ht="16" x14ac:dyDescent="0.25">
      <c r="A3086" s="17"/>
    </row>
    <row r="3087" spans="1:1" ht="16" x14ac:dyDescent="0.25">
      <c r="A3087" s="17"/>
    </row>
    <row r="3088" spans="1:1" ht="16" x14ac:dyDescent="0.25">
      <c r="A3088" s="17"/>
    </row>
    <row r="3089" spans="1:1" ht="16" x14ac:dyDescent="0.25">
      <c r="A3089" s="17"/>
    </row>
    <row r="3090" spans="1:1" ht="16" x14ac:dyDescent="0.25">
      <c r="A3090" s="17"/>
    </row>
    <row r="3091" spans="1:1" ht="16" x14ac:dyDescent="0.25">
      <c r="A3091" s="17"/>
    </row>
    <row r="3092" spans="1:1" ht="16" x14ac:dyDescent="0.25">
      <c r="A3092" s="17"/>
    </row>
    <row r="3093" spans="1:1" ht="16" x14ac:dyDescent="0.25">
      <c r="A3093" s="17"/>
    </row>
    <row r="3094" spans="1:1" ht="16" x14ac:dyDescent="0.25">
      <c r="A3094" s="17"/>
    </row>
    <row r="3095" spans="1:1" ht="16" x14ac:dyDescent="0.25">
      <c r="A3095" s="17"/>
    </row>
    <row r="3096" spans="1:1" ht="16" x14ac:dyDescent="0.25">
      <c r="A3096" s="17"/>
    </row>
    <row r="3097" spans="1:1" ht="16" x14ac:dyDescent="0.25">
      <c r="A3097" s="17"/>
    </row>
    <row r="3098" spans="1:1" ht="16" x14ac:dyDescent="0.25">
      <c r="A3098" s="17"/>
    </row>
    <row r="3099" spans="1:1" ht="16" x14ac:dyDescent="0.25">
      <c r="A3099" s="17"/>
    </row>
    <row r="3100" spans="1:1" ht="16" x14ac:dyDescent="0.25">
      <c r="A3100" s="17"/>
    </row>
    <row r="3101" spans="1:1" ht="16" x14ac:dyDescent="0.25">
      <c r="A3101" s="17"/>
    </row>
    <row r="3102" spans="1:1" ht="16" x14ac:dyDescent="0.25">
      <c r="A3102" s="17"/>
    </row>
    <row r="3103" spans="1:1" ht="16" x14ac:dyDescent="0.25">
      <c r="A3103" s="17"/>
    </row>
    <row r="3104" spans="1:1" ht="16" x14ac:dyDescent="0.25">
      <c r="A3104" s="17"/>
    </row>
    <row r="3105" spans="1:1" ht="16" x14ac:dyDescent="0.25">
      <c r="A3105" s="17"/>
    </row>
    <row r="3106" spans="1:1" ht="16" x14ac:dyDescent="0.25">
      <c r="A3106" s="17"/>
    </row>
    <row r="3107" spans="1:1" ht="16" x14ac:dyDescent="0.25">
      <c r="A3107" s="17"/>
    </row>
    <row r="3108" spans="1:1" ht="16" x14ac:dyDescent="0.25">
      <c r="A3108" s="17"/>
    </row>
    <row r="3109" spans="1:1" ht="16" x14ac:dyDescent="0.25">
      <c r="A3109" s="17"/>
    </row>
    <row r="3110" spans="1:1" ht="16" x14ac:dyDescent="0.25">
      <c r="A3110" s="17"/>
    </row>
    <row r="3111" spans="1:1" ht="16" x14ac:dyDescent="0.25">
      <c r="A3111" s="17"/>
    </row>
    <row r="3112" spans="1:1" ht="16" x14ac:dyDescent="0.25">
      <c r="A3112" s="17"/>
    </row>
    <row r="3113" spans="1:1" ht="16" x14ac:dyDescent="0.25">
      <c r="A3113" s="17"/>
    </row>
    <row r="3114" spans="1:1" ht="16" x14ac:dyDescent="0.25">
      <c r="A3114" s="17"/>
    </row>
    <row r="3115" spans="1:1" ht="16" x14ac:dyDescent="0.25">
      <c r="A3115" s="17"/>
    </row>
    <row r="3116" spans="1:1" ht="16" x14ac:dyDescent="0.25">
      <c r="A3116" s="17"/>
    </row>
    <row r="3117" spans="1:1" ht="16" x14ac:dyDescent="0.25">
      <c r="A3117" s="17"/>
    </row>
    <row r="3118" spans="1:1" ht="16" x14ac:dyDescent="0.25">
      <c r="A3118" s="17"/>
    </row>
    <row r="3119" spans="1:1" ht="16" x14ac:dyDescent="0.25">
      <c r="A3119" s="17"/>
    </row>
    <row r="3120" spans="1:1" ht="16" x14ac:dyDescent="0.25">
      <c r="A3120" s="17"/>
    </row>
    <row r="3121" spans="1:1" ht="16" x14ac:dyDescent="0.25">
      <c r="A3121" s="17"/>
    </row>
    <row r="3122" spans="1:1" ht="16" x14ac:dyDescent="0.25">
      <c r="A3122" s="17"/>
    </row>
    <row r="3123" spans="1:1" ht="16" x14ac:dyDescent="0.25">
      <c r="A3123" s="17"/>
    </row>
    <row r="3124" spans="1:1" ht="16" x14ac:dyDescent="0.25">
      <c r="A3124" s="17"/>
    </row>
    <row r="3125" spans="1:1" ht="16" x14ac:dyDescent="0.25">
      <c r="A3125" s="17"/>
    </row>
    <row r="3126" spans="1:1" ht="16" x14ac:dyDescent="0.25">
      <c r="A3126" s="17"/>
    </row>
    <row r="3127" spans="1:1" ht="16" x14ac:dyDescent="0.25">
      <c r="A3127" s="17"/>
    </row>
    <row r="3128" spans="1:1" ht="16" x14ac:dyDescent="0.25">
      <c r="A3128" s="17"/>
    </row>
    <row r="3129" spans="1:1" ht="16" x14ac:dyDescent="0.25">
      <c r="A3129" s="17"/>
    </row>
    <row r="3130" spans="1:1" ht="16" x14ac:dyDescent="0.25">
      <c r="A3130" s="17"/>
    </row>
    <row r="3131" spans="1:1" ht="16" x14ac:dyDescent="0.25">
      <c r="A3131" s="17"/>
    </row>
    <row r="3132" spans="1:1" ht="16" x14ac:dyDescent="0.25">
      <c r="A3132" s="17"/>
    </row>
    <row r="3133" spans="1:1" ht="16" x14ac:dyDescent="0.25">
      <c r="A3133" s="17"/>
    </row>
    <row r="3134" spans="1:1" ht="16" x14ac:dyDescent="0.25">
      <c r="A3134" s="17"/>
    </row>
    <row r="3135" spans="1:1" ht="16" x14ac:dyDescent="0.25">
      <c r="A3135" s="17"/>
    </row>
    <row r="3136" spans="1:1" ht="16" x14ac:dyDescent="0.25">
      <c r="A3136" s="17"/>
    </row>
    <row r="3137" spans="1:1" ht="16" x14ac:dyDescent="0.25">
      <c r="A3137" s="17"/>
    </row>
    <row r="3138" spans="1:1" ht="16" x14ac:dyDescent="0.25">
      <c r="A3138" s="17"/>
    </row>
    <row r="3139" spans="1:1" ht="16" x14ac:dyDescent="0.25">
      <c r="A3139" s="17"/>
    </row>
    <row r="3140" spans="1:1" ht="16" x14ac:dyDescent="0.25">
      <c r="A3140" s="17"/>
    </row>
    <row r="3141" spans="1:1" ht="16" x14ac:dyDescent="0.25">
      <c r="A3141" s="17"/>
    </row>
    <row r="3142" spans="1:1" ht="16" x14ac:dyDescent="0.25">
      <c r="A3142" s="17"/>
    </row>
    <row r="3143" spans="1:1" ht="16" x14ac:dyDescent="0.25">
      <c r="A3143" s="17"/>
    </row>
    <row r="3144" spans="1:1" ht="16" x14ac:dyDescent="0.25">
      <c r="A3144" s="17"/>
    </row>
    <row r="3145" spans="1:1" ht="16" x14ac:dyDescent="0.25">
      <c r="A3145" s="17"/>
    </row>
    <row r="3146" spans="1:1" ht="16" x14ac:dyDescent="0.25">
      <c r="A3146" s="17"/>
    </row>
    <row r="3147" spans="1:1" ht="16" x14ac:dyDescent="0.25">
      <c r="A3147" s="17"/>
    </row>
    <row r="3148" spans="1:1" ht="16" x14ac:dyDescent="0.25">
      <c r="A3148" s="17"/>
    </row>
    <row r="3149" spans="1:1" ht="16" x14ac:dyDescent="0.25">
      <c r="A3149" s="17"/>
    </row>
    <row r="3150" spans="1:1" ht="16" x14ac:dyDescent="0.25">
      <c r="A3150" s="17"/>
    </row>
    <row r="3151" spans="1:1" ht="16" x14ac:dyDescent="0.25">
      <c r="A3151" s="17"/>
    </row>
    <row r="3152" spans="1:1" ht="16" x14ac:dyDescent="0.25">
      <c r="A3152" s="17"/>
    </row>
    <row r="3153" spans="1:1" ht="16" x14ac:dyDescent="0.25">
      <c r="A3153" s="17"/>
    </row>
    <row r="3154" spans="1:1" ht="16" x14ac:dyDescent="0.25">
      <c r="A3154" s="17"/>
    </row>
    <row r="3155" spans="1:1" ht="16" x14ac:dyDescent="0.25">
      <c r="A3155" s="17"/>
    </row>
    <row r="3156" spans="1:1" ht="16" x14ac:dyDescent="0.25">
      <c r="A3156" s="17"/>
    </row>
    <row r="3157" spans="1:1" ht="16" x14ac:dyDescent="0.25">
      <c r="A3157" s="17"/>
    </row>
    <row r="3158" spans="1:1" ht="16" x14ac:dyDescent="0.25">
      <c r="A3158" s="17"/>
    </row>
    <row r="3159" spans="1:1" ht="16" x14ac:dyDescent="0.25">
      <c r="A3159" s="17"/>
    </row>
    <row r="3160" spans="1:1" ht="16" x14ac:dyDescent="0.25">
      <c r="A3160" s="17"/>
    </row>
    <row r="3161" spans="1:1" ht="16" x14ac:dyDescent="0.25">
      <c r="A3161" s="17"/>
    </row>
    <row r="3162" spans="1:1" ht="16" x14ac:dyDescent="0.25">
      <c r="A3162" s="17"/>
    </row>
    <row r="3163" spans="1:1" ht="16" x14ac:dyDescent="0.25">
      <c r="A3163" s="17"/>
    </row>
    <row r="3164" spans="1:1" ht="16" x14ac:dyDescent="0.25">
      <c r="A3164" s="17"/>
    </row>
    <row r="3165" spans="1:1" ht="16" x14ac:dyDescent="0.25">
      <c r="A3165" s="17"/>
    </row>
    <row r="3166" spans="1:1" ht="16" x14ac:dyDescent="0.25">
      <c r="A3166" s="17"/>
    </row>
    <row r="3167" spans="1:1" ht="16" x14ac:dyDescent="0.25">
      <c r="A3167" s="17"/>
    </row>
    <row r="3168" spans="1:1" ht="16" x14ac:dyDescent="0.25">
      <c r="A3168" s="17"/>
    </row>
    <row r="3169" spans="1:1" ht="16" x14ac:dyDescent="0.25">
      <c r="A3169" s="17"/>
    </row>
    <row r="3170" spans="1:1" ht="16" x14ac:dyDescent="0.25">
      <c r="A3170" s="17"/>
    </row>
    <row r="3171" spans="1:1" ht="16" x14ac:dyDescent="0.25">
      <c r="A3171" s="17"/>
    </row>
    <row r="3172" spans="1:1" ht="16" x14ac:dyDescent="0.25">
      <c r="A3172" s="17"/>
    </row>
    <row r="3173" spans="1:1" ht="16" x14ac:dyDescent="0.25">
      <c r="A3173" s="17"/>
    </row>
    <row r="3174" spans="1:1" ht="16" x14ac:dyDescent="0.25">
      <c r="A3174" s="17"/>
    </row>
    <row r="3175" spans="1:1" ht="16" x14ac:dyDescent="0.25">
      <c r="A3175" s="17"/>
    </row>
    <row r="3176" spans="1:1" ht="16" x14ac:dyDescent="0.25">
      <c r="A3176" s="17"/>
    </row>
    <row r="3177" spans="1:1" ht="16" x14ac:dyDescent="0.25">
      <c r="A3177" s="17"/>
    </row>
    <row r="3178" spans="1:1" ht="16" x14ac:dyDescent="0.25">
      <c r="A3178" s="17"/>
    </row>
    <row r="3179" spans="1:1" ht="16" x14ac:dyDescent="0.25">
      <c r="A3179" s="17"/>
    </row>
    <row r="3180" spans="1:1" ht="16" x14ac:dyDescent="0.25">
      <c r="A3180" s="17"/>
    </row>
    <row r="3181" spans="1:1" ht="16" x14ac:dyDescent="0.25">
      <c r="A3181" s="17"/>
    </row>
    <row r="3182" spans="1:1" ht="16" x14ac:dyDescent="0.25">
      <c r="A3182" s="17"/>
    </row>
    <row r="3183" spans="1:1" ht="16" x14ac:dyDescent="0.25">
      <c r="A3183" s="17"/>
    </row>
    <row r="3184" spans="1:1" ht="16" x14ac:dyDescent="0.25">
      <c r="A3184" s="17"/>
    </row>
    <row r="3185" spans="1:1" ht="16" x14ac:dyDescent="0.25">
      <c r="A3185" s="17"/>
    </row>
    <row r="3186" spans="1:1" ht="16" x14ac:dyDescent="0.25">
      <c r="A3186" s="17"/>
    </row>
    <row r="3187" spans="1:1" ht="16" x14ac:dyDescent="0.25">
      <c r="A3187" s="17"/>
    </row>
    <row r="3188" spans="1:1" ht="16" x14ac:dyDescent="0.25">
      <c r="A3188" s="17"/>
    </row>
    <row r="3189" spans="1:1" ht="16" x14ac:dyDescent="0.25">
      <c r="A3189" s="17"/>
    </row>
    <row r="3190" spans="1:1" ht="16" x14ac:dyDescent="0.25">
      <c r="A3190" s="17"/>
    </row>
    <row r="3191" spans="1:1" ht="16" x14ac:dyDescent="0.25">
      <c r="A3191" s="17"/>
    </row>
    <row r="3192" spans="1:1" ht="16" x14ac:dyDescent="0.25">
      <c r="A3192" s="17"/>
    </row>
    <row r="3193" spans="1:1" ht="16" x14ac:dyDescent="0.25">
      <c r="A3193" s="17"/>
    </row>
    <row r="3194" spans="1:1" ht="16" x14ac:dyDescent="0.25">
      <c r="A3194" s="17"/>
    </row>
    <row r="3195" spans="1:1" ht="16" x14ac:dyDescent="0.25">
      <c r="A3195" s="17"/>
    </row>
    <row r="3196" spans="1:1" ht="16" x14ac:dyDescent="0.25">
      <c r="A3196" s="17"/>
    </row>
    <row r="3197" spans="1:1" ht="16" x14ac:dyDescent="0.25">
      <c r="A3197" s="17"/>
    </row>
    <row r="3198" spans="1:1" ht="16" x14ac:dyDescent="0.25">
      <c r="A3198" s="17"/>
    </row>
    <row r="3199" spans="1:1" ht="16" x14ac:dyDescent="0.25">
      <c r="A3199" s="17"/>
    </row>
    <row r="3200" spans="1:1" ht="16" x14ac:dyDescent="0.25">
      <c r="A3200" s="17"/>
    </row>
    <row r="3201" spans="1:1" ht="16" x14ac:dyDescent="0.25">
      <c r="A3201" s="17"/>
    </row>
    <row r="3202" spans="1:1" ht="16" x14ac:dyDescent="0.25">
      <c r="A3202" s="17"/>
    </row>
    <row r="3203" spans="1:1" ht="16" x14ac:dyDescent="0.25">
      <c r="A3203" s="17"/>
    </row>
    <row r="3204" spans="1:1" ht="16" x14ac:dyDescent="0.25">
      <c r="A3204" s="17"/>
    </row>
    <row r="3205" spans="1:1" ht="16" x14ac:dyDescent="0.25">
      <c r="A3205" s="17"/>
    </row>
    <row r="3206" spans="1:1" ht="16" x14ac:dyDescent="0.25">
      <c r="A3206" s="17"/>
    </row>
    <row r="3207" spans="1:1" ht="16" x14ac:dyDescent="0.25">
      <c r="A3207" s="17"/>
    </row>
    <row r="3208" spans="1:1" ht="16" x14ac:dyDescent="0.25">
      <c r="A3208" s="17"/>
    </row>
    <row r="3209" spans="1:1" ht="16" x14ac:dyDescent="0.25">
      <c r="A3209" s="17"/>
    </row>
    <row r="3210" spans="1:1" ht="16" x14ac:dyDescent="0.25">
      <c r="A3210" s="17"/>
    </row>
    <row r="3211" spans="1:1" ht="16" x14ac:dyDescent="0.25">
      <c r="A3211" s="17"/>
    </row>
    <row r="3212" spans="1:1" ht="16" x14ac:dyDescent="0.25">
      <c r="A3212" s="17"/>
    </row>
    <row r="3213" spans="1:1" ht="16" x14ac:dyDescent="0.25">
      <c r="A3213" s="17"/>
    </row>
    <row r="3214" spans="1:1" ht="16" x14ac:dyDescent="0.25">
      <c r="A3214" s="17"/>
    </row>
    <row r="3215" spans="1:1" ht="16" x14ac:dyDescent="0.25">
      <c r="A3215" s="17"/>
    </row>
    <row r="3216" spans="1:1" ht="16" x14ac:dyDescent="0.25">
      <c r="A3216" s="17"/>
    </row>
    <row r="3217" spans="1:1" ht="16" x14ac:dyDescent="0.25">
      <c r="A3217" s="17"/>
    </row>
    <row r="3218" spans="1:1" ht="16" x14ac:dyDescent="0.25">
      <c r="A3218" s="17"/>
    </row>
    <row r="3219" spans="1:1" ht="16" x14ac:dyDescent="0.25">
      <c r="A3219" s="17"/>
    </row>
    <row r="3220" spans="1:1" ht="16" x14ac:dyDescent="0.25">
      <c r="A3220" s="17"/>
    </row>
    <row r="3221" spans="1:1" ht="16" x14ac:dyDescent="0.25">
      <c r="A3221" s="17"/>
    </row>
    <row r="3222" spans="1:1" ht="16" x14ac:dyDescent="0.25">
      <c r="A3222" s="17"/>
    </row>
    <row r="3223" spans="1:1" ht="16" x14ac:dyDescent="0.25">
      <c r="A3223" s="17"/>
    </row>
    <row r="3224" spans="1:1" ht="16" x14ac:dyDescent="0.25">
      <c r="A3224" s="17"/>
    </row>
    <row r="3225" spans="1:1" ht="16" x14ac:dyDescent="0.25">
      <c r="A3225" s="17"/>
    </row>
    <row r="3226" spans="1:1" ht="16" x14ac:dyDescent="0.25">
      <c r="A3226" s="17"/>
    </row>
    <row r="3227" spans="1:1" ht="16" x14ac:dyDescent="0.25">
      <c r="A3227" s="17"/>
    </row>
    <row r="3228" spans="1:1" ht="16" x14ac:dyDescent="0.25">
      <c r="A3228" s="17"/>
    </row>
    <row r="3229" spans="1:1" ht="16" x14ac:dyDescent="0.25">
      <c r="A3229" s="17"/>
    </row>
    <row r="3230" spans="1:1" ht="16" x14ac:dyDescent="0.25">
      <c r="A3230" s="17"/>
    </row>
    <row r="3231" spans="1:1" ht="16" x14ac:dyDescent="0.25">
      <c r="A3231" s="17"/>
    </row>
    <row r="3232" spans="1:1" ht="16" x14ac:dyDescent="0.25">
      <c r="A3232" s="17"/>
    </row>
    <row r="3233" spans="1:1" ht="16" x14ac:dyDescent="0.25">
      <c r="A3233" s="17"/>
    </row>
    <row r="3234" spans="1:1" ht="16" x14ac:dyDescent="0.25">
      <c r="A3234" s="17"/>
    </row>
    <row r="3235" spans="1:1" ht="16" x14ac:dyDescent="0.25">
      <c r="A3235" s="17"/>
    </row>
    <row r="3236" spans="1:1" ht="16" x14ac:dyDescent="0.25">
      <c r="A3236" s="17"/>
    </row>
    <row r="3237" spans="1:1" ht="16" x14ac:dyDescent="0.25">
      <c r="A3237" s="17"/>
    </row>
    <row r="3238" spans="1:1" ht="16" x14ac:dyDescent="0.25">
      <c r="A3238" s="17"/>
    </row>
    <row r="3239" spans="1:1" ht="16" x14ac:dyDescent="0.25">
      <c r="A3239" s="17"/>
    </row>
    <row r="3240" spans="1:1" ht="16" x14ac:dyDescent="0.25">
      <c r="A3240" s="17"/>
    </row>
    <row r="3241" spans="1:1" ht="16" x14ac:dyDescent="0.25">
      <c r="A3241" s="17"/>
    </row>
    <row r="3242" spans="1:1" ht="16" x14ac:dyDescent="0.25">
      <c r="A3242" s="17"/>
    </row>
    <row r="3243" spans="1:1" ht="16" x14ac:dyDescent="0.25">
      <c r="A3243" s="17"/>
    </row>
    <row r="3244" spans="1:1" ht="16" x14ac:dyDescent="0.25">
      <c r="A3244" s="17"/>
    </row>
    <row r="3245" spans="1:1" ht="16" x14ac:dyDescent="0.25">
      <c r="A3245" s="17"/>
    </row>
    <row r="3246" spans="1:1" ht="16" x14ac:dyDescent="0.25">
      <c r="A3246" s="17"/>
    </row>
    <row r="3247" spans="1:1" ht="16" x14ac:dyDescent="0.25">
      <c r="A3247" s="17"/>
    </row>
    <row r="3248" spans="1:1" ht="16" x14ac:dyDescent="0.25">
      <c r="A3248" s="17"/>
    </row>
    <row r="3249" spans="1:1" ht="16" x14ac:dyDescent="0.25">
      <c r="A3249" s="17"/>
    </row>
    <row r="3250" spans="1:1" ht="16" x14ac:dyDescent="0.25">
      <c r="A3250" s="17"/>
    </row>
    <row r="3251" spans="1:1" ht="16" x14ac:dyDescent="0.25">
      <c r="A3251" s="17"/>
    </row>
    <row r="3252" spans="1:1" ht="16" x14ac:dyDescent="0.25">
      <c r="A3252" s="17"/>
    </row>
    <row r="3253" spans="1:1" ht="16" x14ac:dyDescent="0.25">
      <c r="A3253" s="17"/>
    </row>
    <row r="3254" spans="1:1" ht="16" x14ac:dyDescent="0.25">
      <c r="A3254" s="17"/>
    </row>
    <row r="3255" spans="1:1" ht="16" x14ac:dyDescent="0.25">
      <c r="A3255" s="17"/>
    </row>
    <row r="3256" spans="1:1" ht="16" x14ac:dyDescent="0.25">
      <c r="A3256" s="17"/>
    </row>
    <row r="3257" spans="1:1" ht="16" x14ac:dyDescent="0.25">
      <c r="A3257" s="17"/>
    </row>
    <row r="3258" spans="1:1" ht="16" x14ac:dyDescent="0.25">
      <c r="A3258" s="17"/>
    </row>
    <row r="3259" spans="1:1" ht="16" x14ac:dyDescent="0.25">
      <c r="A3259" s="17"/>
    </row>
    <row r="3260" spans="1:1" ht="16" x14ac:dyDescent="0.25">
      <c r="A3260" s="17"/>
    </row>
    <row r="3261" spans="1:1" ht="16" x14ac:dyDescent="0.25">
      <c r="A3261" s="17"/>
    </row>
    <row r="3262" spans="1:1" ht="16" x14ac:dyDescent="0.25">
      <c r="A3262" s="17"/>
    </row>
    <row r="3263" spans="1:1" ht="16" x14ac:dyDescent="0.25">
      <c r="A3263" s="17"/>
    </row>
    <row r="3264" spans="1:1" ht="16" x14ac:dyDescent="0.25">
      <c r="A3264" s="17"/>
    </row>
    <row r="3265" spans="1:1" ht="16" x14ac:dyDescent="0.25">
      <c r="A3265" s="17"/>
    </row>
    <row r="3266" spans="1:1" ht="16" x14ac:dyDescent="0.25">
      <c r="A3266" s="17"/>
    </row>
    <row r="3267" spans="1:1" ht="16" x14ac:dyDescent="0.25">
      <c r="A3267" s="17"/>
    </row>
    <row r="3268" spans="1:1" ht="16" x14ac:dyDescent="0.25">
      <c r="A3268" s="17"/>
    </row>
    <row r="3269" spans="1:1" ht="16" x14ac:dyDescent="0.25">
      <c r="A3269" s="17"/>
    </row>
    <row r="3270" spans="1:1" ht="16" x14ac:dyDescent="0.25">
      <c r="A3270" s="17"/>
    </row>
    <row r="3271" spans="1:1" ht="16" x14ac:dyDescent="0.25">
      <c r="A3271" s="17"/>
    </row>
    <row r="3272" spans="1:1" ht="16" x14ac:dyDescent="0.25">
      <c r="A3272" s="17"/>
    </row>
    <row r="3273" spans="1:1" ht="16" x14ac:dyDescent="0.25">
      <c r="A3273" s="17"/>
    </row>
    <row r="3274" spans="1:1" ht="16" x14ac:dyDescent="0.25">
      <c r="A3274" s="17"/>
    </row>
    <row r="3275" spans="1:1" ht="16" x14ac:dyDescent="0.25">
      <c r="A3275" s="17"/>
    </row>
    <row r="3276" spans="1:1" ht="16" x14ac:dyDescent="0.25">
      <c r="A3276" s="17"/>
    </row>
    <row r="3277" spans="1:1" ht="16" x14ac:dyDescent="0.25">
      <c r="A3277" s="17"/>
    </row>
    <row r="3278" spans="1:1" ht="16" x14ac:dyDescent="0.25">
      <c r="A3278" s="17"/>
    </row>
    <row r="3279" spans="1:1" ht="16" x14ac:dyDescent="0.25">
      <c r="A3279" s="17"/>
    </row>
    <row r="3280" spans="1:1" ht="16" x14ac:dyDescent="0.25">
      <c r="A3280" s="17"/>
    </row>
    <row r="3281" spans="1:1" ht="16" x14ac:dyDescent="0.25">
      <c r="A3281" s="17"/>
    </row>
    <row r="3282" spans="1:1" ht="16" x14ac:dyDescent="0.25">
      <c r="A3282" s="17"/>
    </row>
    <row r="3283" spans="1:1" ht="16" x14ac:dyDescent="0.25">
      <c r="A3283" s="17"/>
    </row>
    <row r="3284" spans="1:1" ht="16" x14ac:dyDescent="0.25">
      <c r="A3284" s="17"/>
    </row>
    <row r="3285" spans="1:1" ht="16" x14ac:dyDescent="0.25">
      <c r="A3285" s="17"/>
    </row>
    <row r="3286" spans="1:1" ht="16" x14ac:dyDescent="0.25">
      <c r="A3286" s="17"/>
    </row>
    <row r="3287" spans="1:1" ht="16" x14ac:dyDescent="0.25">
      <c r="A3287" s="17"/>
    </row>
    <row r="3288" spans="1:1" ht="16" x14ac:dyDescent="0.25">
      <c r="A3288" s="17"/>
    </row>
    <row r="3289" spans="1:1" ht="16" x14ac:dyDescent="0.25">
      <c r="A3289" s="17"/>
    </row>
    <row r="3290" spans="1:1" ht="16" x14ac:dyDescent="0.25">
      <c r="A3290" s="17"/>
    </row>
    <row r="3291" spans="1:1" ht="16" x14ac:dyDescent="0.25">
      <c r="A3291" s="17"/>
    </row>
    <row r="3292" spans="1:1" ht="16" x14ac:dyDescent="0.25">
      <c r="A3292" s="17"/>
    </row>
    <row r="3293" spans="1:1" ht="16" x14ac:dyDescent="0.25">
      <c r="A3293" s="17"/>
    </row>
    <row r="3294" spans="1:1" ht="16" x14ac:dyDescent="0.25">
      <c r="A3294" s="17"/>
    </row>
    <row r="3295" spans="1:1" ht="16" x14ac:dyDescent="0.25">
      <c r="A3295" s="17"/>
    </row>
    <row r="3296" spans="1:1" ht="16" x14ac:dyDescent="0.25">
      <c r="A3296" s="17"/>
    </row>
    <row r="3297" spans="1:1" ht="16" x14ac:dyDescent="0.25">
      <c r="A3297" s="17"/>
    </row>
    <row r="3298" spans="1:1" ht="16" x14ac:dyDescent="0.25">
      <c r="A3298" s="17"/>
    </row>
    <row r="3299" spans="1:1" ht="16" x14ac:dyDescent="0.25">
      <c r="A3299" s="17"/>
    </row>
    <row r="3300" spans="1:1" ht="16" x14ac:dyDescent="0.25">
      <c r="A3300" s="17"/>
    </row>
    <row r="3301" spans="1:1" ht="16" x14ac:dyDescent="0.25">
      <c r="A3301" s="17"/>
    </row>
    <row r="3302" spans="1:1" ht="16" x14ac:dyDescent="0.25">
      <c r="A3302" s="17"/>
    </row>
    <row r="3303" spans="1:1" ht="16" x14ac:dyDescent="0.25">
      <c r="A3303" s="17"/>
    </row>
    <row r="3304" spans="1:1" ht="16" x14ac:dyDescent="0.25">
      <c r="A3304" s="17"/>
    </row>
    <row r="3305" spans="1:1" ht="16" x14ac:dyDescent="0.25">
      <c r="A3305" s="17"/>
    </row>
    <row r="3306" spans="1:1" ht="16" x14ac:dyDescent="0.25">
      <c r="A3306" s="17"/>
    </row>
    <row r="3307" spans="1:1" ht="16" x14ac:dyDescent="0.25">
      <c r="A3307" s="17"/>
    </row>
    <row r="3308" spans="1:1" ht="16" x14ac:dyDescent="0.25">
      <c r="A3308" s="17"/>
    </row>
    <row r="3309" spans="1:1" ht="16" x14ac:dyDescent="0.25">
      <c r="A3309" s="17"/>
    </row>
    <row r="3310" spans="1:1" ht="16" x14ac:dyDescent="0.25">
      <c r="A3310" s="17"/>
    </row>
    <row r="3311" spans="1:1" ht="16" x14ac:dyDescent="0.25">
      <c r="A3311" s="17"/>
    </row>
    <row r="3312" spans="1:1" ht="16" x14ac:dyDescent="0.25">
      <c r="A3312" s="17"/>
    </row>
    <row r="3313" spans="1:1" ht="16" x14ac:dyDescent="0.25">
      <c r="A3313" s="17"/>
    </row>
    <row r="3314" spans="1:1" ht="16" x14ac:dyDescent="0.25">
      <c r="A3314" s="17"/>
    </row>
    <row r="3315" spans="1:1" ht="16" x14ac:dyDescent="0.25">
      <c r="A3315" s="17"/>
    </row>
    <row r="3316" spans="1:1" ht="16" x14ac:dyDescent="0.25">
      <c r="A3316" s="17"/>
    </row>
    <row r="3317" spans="1:1" ht="16" x14ac:dyDescent="0.25">
      <c r="A3317" s="17"/>
    </row>
    <row r="3318" spans="1:1" ht="16" x14ac:dyDescent="0.25">
      <c r="A3318" s="17"/>
    </row>
    <row r="3319" spans="1:1" ht="16" x14ac:dyDescent="0.25">
      <c r="A3319" s="17"/>
    </row>
    <row r="3320" spans="1:1" ht="16" x14ac:dyDescent="0.25">
      <c r="A3320" s="17"/>
    </row>
    <row r="3321" spans="1:1" ht="16" x14ac:dyDescent="0.25">
      <c r="A3321" s="17"/>
    </row>
    <row r="3322" spans="1:1" ht="16" x14ac:dyDescent="0.25">
      <c r="A3322" s="17"/>
    </row>
    <row r="3323" spans="1:1" ht="16" x14ac:dyDescent="0.25">
      <c r="A3323" s="17"/>
    </row>
    <row r="3324" spans="1:1" ht="16" x14ac:dyDescent="0.25">
      <c r="A3324" s="17"/>
    </row>
    <row r="3325" spans="1:1" ht="16" x14ac:dyDescent="0.25">
      <c r="A3325" s="17"/>
    </row>
    <row r="3326" spans="1:1" ht="16" x14ac:dyDescent="0.25">
      <c r="A3326" s="17"/>
    </row>
    <row r="3327" spans="1:1" ht="16" x14ac:dyDescent="0.25">
      <c r="A3327" s="17"/>
    </row>
    <row r="3328" spans="1:1" ht="16" x14ac:dyDescent="0.25">
      <c r="A3328" s="17"/>
    </row>
    <row r="3329" spans="1:1" ht="16" x14ac:dyDescent="0.25">
      <c r="A3329" s="17"/>
    </row>
    <row r="3330" spans="1:1" ht="16" x14ac:dyDescent="0.25">
      <c r="A3330" s="17"/>
    </row>
    <row r="3331" spans="1:1" ht="16" x14ac:dyDescent="0.25">
      <c r="A3331" s="17"/>
    </row>
    <row r="3332" spans="1:1" ht="16" x14ac:dyDescent="0.25">
      <c r="A3332" s="17"/>
    </row>
    <row r="3333" spans="1:1" ht="16" x14ac:dyDescent="0.25">
      <c r="A3333" s="17"/>
    </row>
    <row r="3334" spans="1:1" ht="16" x14ac:dyDescent="0.25">
      <c r="A3334" s="17"/>
    </row>
    <row r="3335" spans="1:1" ht="16" x14ac:dyDescent="0.25">
      <c r="A3335" s="17"/>
    </row>
    <row r="3336" spans="1:1" ht="16" x14ac:dyDescent="0.25">
      <c r="A3336" s="17"/>
    </row>
    <row r="3337" spans="1:1" ht="16" x14ac:dyDescent="0.25">
      <c r="A3337" s="17"/>
    </row>
    <row r="3338" spans="1:1" ht="16" x14ac:dyDescent="0.25">
      <c r="A3338" s="17"/>
    </row>
    <row r="3339" spans="1:1" ht="16" x14ac:dyDescent="0.25">
      <c r="A3339" s="17"/>
    </row>
    <row r="3340" spans="1:1" ht="16" x14ac:dyDescent="0.25">
      <c r="A3340" s="17"/>
    </row>
    <row r="3341" spans="1:1" ht="16" x14ac:dyDescent="0.25">
      <c r="A3341" s="17"/>
    </row>
    <row r="3342" spans="1:1" ht="16" x14ac:dyDescent="0.25">
      <c r="A3342" s="17"/>
    </row>
    <row r="3343" spans="1:1" ht="16" x14ac:dyDescent="0.25">
      <c r="A3343" s="17"/>
    </row>
    <row r="3344" spans="1:1" ht="16" x14ac:dyDescent="0.25">
      <c r="A3344" s="17"/>
    </row>
    <row r="3345" spans="1:1" ht="16" x14ac:dyDescent="0.25">
      <c r="A3345" s="17"/>
    </row>
    <row r="3346" spans="1:1" ht="16" x14ac:dyDescent="0.25">
      <c r="A3346" s="17"/>
    </row>
    <row r="3347" spans="1:1" ht="16" x14ac:dyDescent="0.25">
      <c r="A3347" s="17"/>
    </row>
    <row r="3348" spans="1:1" ht="16" x14ac:dyDescent="0.25">
      <c r="A3348" s="17"/>
    </row>
    <row r="3349" spans="1:1" ht="16" x14ac:dyDescent="0.25">
      <c r="A3349" s="17"/>
    </row>
    <row r="3350" spans="1:1" ht="16" x14ac:dyDescent="0.25">
      <c r="A3350" s="17"/>
    </row>
    <row r="3351" spans="1:1" ht="16" x14ac:dyDescent="0.25">
      <c r="A3351" s="17"/>
    </row>
    <row r="3352" spans="1:1" ht="16" x14ac:dyDescent="0.25">
      <c r="A3352" s="17"/>
    </row>
    <row r="3353" spans="1:1" ht="16" x14ac:dyDescent="0.25">
      <c r="A3353" s="17"/>
    </row>
    <row r="3354" spans="1:1" ht="16" x14ac:dyDescent="0.25">
      <c r="A3354" s="17"/>
    </row>
    <row r="3355" spans="1:1" ht="16" x14ac:dyDescent="0.25">
      <c r="A3355" s="17"/>
    </row>
    <row r="3356" spans="1:1" ht="16" x14ac:dyDescent="0.25">
      <c r="A3356" s="17"/>
    </row>
    <row r="3357" spans="1:1" ht="16" x14ac:dyDescent="0.25">
      <c r="A3357" s="17"/>
    </row>
    <row r="3358" spans="1:1" ht="16" x14ac:dyDescent="0.25">
      <c r="A3358" s="17"/>
    </row>
    <row r="3359" spans="1:1" ht="16" x14ac:dyDescent="0.25">
      <c r="A3359" s="17"/>
    </row>
    <row r="3360" spans="1:1" ht="16" x14ac:dyDescent="0.25">
      <c r="A3360" s="17"/>
    </row>
    <row r="3361" spans="1:1" ht="16" x14ac:dyDescent="0.25">
      <c r="A3361" s="17"/>
    </row>
    <row r="3362" spans="1:1" ht="16" x14ac:dyDescent="0.25">
      <c r="A3362" s="17"/>
    </row>
    <row r="3363" spans="1:1" ht="16" x14ac:dyDescent="0.25">
      <c r="A3363" s="17"/>
    </row>
    <row r="3364" spans="1:1" ht="16" x14ac:dyDescent="0.25">
      <c r="A3364" s="17"/>
    </row>
    <row r="3365" spans="1:1" ht="16" x14ac:dyDescent="0.25">
      <c r="A3365" s="17"/>
    </row>
    <row r="3366" spans="1:1" ht="16" x14ac:dyDescent="0.25">
      <c r="A3366" s="17"/>
    </row>
    <row r="3367" spans="1:1" ht="16" x14ac:dyDescent="0.25">
      <c r="A3367" s="17"/>
    </row>
    <row r="3368" spans="1:1" ht="16" x14ac:dyDescent="0.25">
      <c r="A3368" s="17"/>
    </row>
    <row r="3369" spans="1:1" ht="16" x14ac:dyDescent="0.25">
      <c r="A3369" s="17"/>
    </row>
    <row r="3370" spans="1:1" ht="16" x14ac:dyDescent="0.25">
      <c r="A3370" s="17"/>
    </row>
    <row r="3371" spans="1:1" ht="16" x14ac:dyDescent="0.25">
      <c r="A3371" s="17"/>
    </row>
    <row r="3372" spans="1:1" ht="16" x14ac:dyDescent="0.25">
      <c r="A3372" s="17"/>
    </row>
    <row r="3373" spans="1:1" ht="16" x14ac:dyDescent="0.25">
      <c r="A3373" s="17"/>
    </row>
    <row r="3374" spans="1:1" ht="16" x14ac:dyDescent="0.25">
      <c r="A3374" s="17"/>
    </row>
    <row r="3375" spans="1:1" ht="16" x14ac:dyDescent="0.25">
      <c r="A3375" s="17"/>
    </row>
    <row r="3376" spans="1:1" ht="16" x14ac:dyDescent="0.25">
      <c r="A3376" s="17"/>
    </row>
    <row r="3377" spans="1:1" ht="16" x14ac:dyDescent="0.25">
      <c r="A3377" s="17"/>
    </row>
    <row r="3378" spans="1:1" ht="16" x14ac:dyDescent="0.25">
      <c r="A3378" s="17"/>
    </row>
    <row r="3379" spans="1:1" ht="16" x14ac:dyDescent="0.25">
      <c r="A3379" s="17"/>
    </row>
    <row r="3380" spans="1:1" ht="16" x14ac:dyDescent="0.25">
      <c r="A3380" s="17"/>
    </row>
    <row r="3381" spans="1:1" ht="16" x14ac:dyDescent="0.25">
      <c r="A3381" s="17"/>
    </row>
    <row r="3382" spans="1:1" ht="16" x14ac:dyDescent="0.25">
      <c r="A3382" s="17"/>
    </row>
    <row r="3383" spans="1:1" ht="16" x14ac:dyDescent="0.25">
      <c r="A3383" s="17"/>
    </row>
    <row r="3384" spans="1:1" ht="16" x14ac:dyDescent="0.25">
      <c r="A3384" s="17"/>
    </row>
    <row r="3385" spans="1:1" ht="16" x14ac:dyDescent="0.25">
      <c r="A3385" s="17"/>
    </row>
    <row r="3386" spans="1:1" ht="16" x14ac:dyDescent="0.25">
      <c r="A3386" s="17"/>
    </row>
    <row r="3387" spans="1:1" ht="16" x14ac:dyDescent="0.25">
      <c r="A3387" s="17"/>
    </row>
    <row r="3388" spans="1:1" ht="16" x14ac:dyDescent="0.25">
      <c r="A3388" s="17"/>
    </row>
    <row r="3389" spans="1:1" ht="16" x14ac:dyDescent="0.25">
      <c r="A3389" s="17"/>
    </row>
    <row r="3390" spans="1:1" ht="16" x14ac:dyDescent="0.25">
      <c r="A3390" s="17"/>
    </row>
    <row r="3391" spans="1:1" ht="16" x14ac:dyDescent="0.25">
      <c r="A3391" s="17"/>
    </row>
    <row r="3392" spans="1:1" ht="16" x14ac:dyDescent="0.25">
      <c r="A3392" s="17"/>
    </row>
    <row r="3393" spans="1:1" ht="16" x14ac:dyDescent="0.25">
      <c r="A3393" s="17"/>
    </row>
    <row r="3394" spans="1:1" ht="16" x14ac:dyDescent="0.25">
      <c r="A3394" s="17"/>
    </row>
    <row r="3395" spans="1:1" ht="16" x14ac:dyDescent="0.25">
      <c r="A3395" s="17"/>
    </row>
    <row r="3396" spans="1:1" ht="16" x14ac:dyDescent="0.25">
      <c r="A3396" s="17"/>
    </row>
    <row r="3397" spans="1:1" ht="16" x14ac:dyDescent="0.25">
      <c r="A3397" s="17"/>
    </row>
    <row r="3398" spans="1:1" ht="16" x14ac:dyDescent="0.25">
      <c r="A3398" s="17"/>
    </row>
    <row r="3399" spans="1:1" ht="16" x14ac:dyDescent="0.25">
      <c r="A3399" s="17"/>
    </row>
    <row r="3400" spans="1:1" ht="16" x14ac:dyDescent="0.25">
      <c r="A3400" s="17"/>
    </row>
    <row r="3401" spans="1:1" ht="16" x14ac:dyDescent="0.25">
      <c r="A3401" s="17"/>
    </row>
    <row r="3402" spans="1:1" ht="16" x14ac:dyDescent="0.25">
      <c r="A3402" s="17"/>
    </row>
    <row r="3403" spans="1:1" ht="16" x14ac:dyDescent="0.25">
      <c r="A3403" s="17"/>
    </row>
    <row r="3404" spans="1:1" ht="16" x14ac:dyDescent="0.25">
      <c r="A3404" s="17"/>
    </row>
    <row r="3405" spans="1:1" ht="16" x14ac:dyDescent="0.25">
      <c r="A3405" s="17"/>
    </row>
    <row r="3406" spans="1:1" ht="16" x14ac:dyDescent="0.25">
      <c r="A3406" s="17"/>
    </row>
    <row r="3407" spans="1:1" ht="16" x14ac:dyDescent="0.25">
      <c r="A3407" s="17"/>
    </row>
    <row r="3408" spans="1:1" ht="16" x14ac:dyDescent="0.25">
      <c r="A3408" s="17"/>
    </row>
    <row r="3409" spans="1:1" ht="16" x14ac:dyDescent="0.25">
      <c r="A3409" s="17"/>
    </row>
    <row r="3410" spans="1:1" ht="16" x14ac:dyDescent="0.25">
      <c r="A3410" s="17"/>
    </row>
    <row r="3411" spans="1:1" ht="16" x14ac:dyDescent="0.25">
      <c r="A3411" s="17"/>
    </row>
    <row r="3412" spans="1:1" ht="16" x14ac:dyDescent="0.25">
      <c r="A3412" s="17"/>
    </row>
    <row r="3413" spans="1:1" ht="16" x14ac:dyDescent="0.25">
      <c r="A3413" s="17"/>
    </row>
    <row r="3414" spans="1:1" ht="16" x14ac:dyDescent="0.25">
      <c r="A3414" s="17"/>
    </row>
    <row r="3415" spans="1:1" ht="16" x14ac:dyDescent="0.25">
      <c r="A3415" s="17"/>
    </row>
    <row r="3416" spans="1:1" ht="16" x14ac:dyDescent="0.25">
      <c r="A3416" s="17"/>
    </row>
    <row r="3417" spans="1:1" ht="16" x14ac:dyDescent="0.25">
      <c r="A3417" s="17"/>
    </row>
    <row r="3418" spans="1:1" ht="16" x14ac:dyDescent="0.25">
      <c r="A3418" s="17"/>
    </row>
    <row r="3419" spans="1:1" ht="16" x14ac:dyDescent="0.25">
      <c r="A3419" s="17"/>
    </row>
    <row r="3420" spans="1:1" ht="16" x14ac:dyDescent="0.25">
      <c r="A3420" s="17"/>
    </row>
    <row r="3421" spans="1:1" ht="16" x14ac:dyDescent="0.25">
      <c r="A3421" s="17"/>
    </row>
    <row r="3422" spans="1:1" ht="16" x14ac:dyDescent="0.25">
      <c r="A3422" s="17"/>
    </row>
    <row r="3423" spans="1:1" ht="16" x14ac:dyDescent="0.25">
      <c r="A3423" s="17"/>
    </row>
    <row r="3424" spans="1:1" ht="16" x14ac:dyDescent="0.25">
      <c r="A3424" s="17"/>
    </row>
    <row r="3425" spans="1:1" ht="16" x14ac:dyDescent="0.25">
      <c r="A3425" s="17"/>
    </row>
    <row r="3426" spans="1:1" ht="16" x14ac:dyDescent="0.25">
      <c r="A3426" s="17"/>
    </row>
    <row r="3427" spans="1:1" ht="16" x14ac:dyDescent="0.25">
      <c r="A3427" s="17"/>
    </row>
    <row r="3428" spans="1:1" ht="16" x14ac:dyDescent="0.25">
      <c r="A3428" s="17"/>
    </row>
    <row r="3429" spans="1:1" ht="16" x14ac:dyDescent="0.25">
      <c r="A3429" s="17"/>
    </row>
    <row r="3430" spans="1:1" ht="16" x14ac:dyDescent="0.25">
      <c r="A3430" s="17"/>
    </row>
    <row r="3431" spans="1:1" ht="16" x14ac:dyDescent="0.25">
      <c r="A3431" s="17"/>
    </row>
    <row r="3432" spans="1:1" ht="16" x14ac:dyDescent="0.25">
      <c r="A3432" s="17"/>
    </row>
    <row r="3433" spans="1:1" ht="16" x14ac:dyDescent="0.25">
      <c r="A3433" s="17"/>
    </row>
    <row r="3434" spans="1:1" ht="16" x14ac:dyDescent="0.25">
      <c r="A3434" s="17"/>
    </row>
    <row r="3435" spans="1:1" ht="16" x14ac:dyDescent="0.25">
      <c r="A3435" s="17"/>
    </row>
    <row r="3436" spans="1:1" ht="16" x14ac:dyDescent="0.25">
      <c r="A3436" s="17"/>
    </row>
    <row r="3437" spans="1:1" ht="16" x14ac:dyDescent="0.25">
      <c r="A3437" s="17"/>
    </row>
    <row r="3438" spans="1:1" ht="16" x14ac:dyDescent="0.25">
      <c r="A3438" s="17"/>
    </row>
    <row r="3439" spans="1:1" ht="16" x14ac:dyDescent="0.25">
      <c r="A3439" s="17"/>
    </row>
    <row r="3440" spans="1:1" ht="16" x14ac:dyDescent="0.25">
      <c r="A3440" s="17"/>
    </row>
    <row r="3441" spans="1:1" ht="16" x14ac:dyDescent="0.25">
      <c r="A3441" s="17"/>
    </row>
    <row r="3442" spans="1:1" ht="16" x14ac:dyDescent="0.25">
      <c r="A3442" s="17"/>
    </row>
    <row r="3443" spans="1:1" ht="16" x14ac:dyDescent="0.25">
      <c r="A3443" s="17"/>
    </row>
    <row r="3444" spans="1:1" ht="16" x14ac:dyDescent="0.25">
      <c r="A3444" s="17"/>
    </row>
    <row r="3445" spans="1:1" ht="16" x14ac:dyDescent="0.25">
      <c r="A3445" s="17"/>
    </row>
    <row r="3446" spans="1:1" ht="16" x14ac:dyDescent="0.25">
      <c r="A3446" s="17"/>
    </row>
    <row r="3447" spans="1:1" ht="16" x14ac:dyDescent="0.25">
      <c r="A3447" s="17"/>
    </row>
    <row r="3448" spans="1:1" ht="16" x14ac:dyDescent="0.25">
      <c r="A3448" s="17"/>
    </row>
    <row r="3449" spans="1:1" ht="16" x14ac:dyDescent="0.25">
      <c r="A3449" s="17"/>
    </row>
    <row r="3450" spans="1:1" ht="16" x14ac:dyDescent="0.25">
      <c r="A3450" s="17"/>
    </row>
    <row r="3451" spans="1:1" ht="16" x14ac:dyDescent="0.25">
      <c r="A3451" s="17"/>
    </row>
    <row r="3452" spans="1:1" ht="16" x14ac:dyDescent="0.25">
      <c r="A3452" s="17"/>
    </row>
    <row r="3453" spans="1:1" ht="16" x14ac:dyDescent="0.25">
      <c r="A3453" s="17"/>
    </row>
    <row r="3454" spans="1:1" ht="16" x14ac:dyDescent="0.25">
      <c r="A3454" s="17"/>
    </row>
    <row r="3455" spans="1:1" ht="16" x14ac:dyDescent="0.25">
      <c r="A3455" s="17"/>
    </row>
    <row r="3456" spans="1:1" ht="16" x14ac:dyDescent="0.25">
      <c r="A3456" s="17"/>
    </row>
    <row r="3457" spans="1:1" ht="16" x14ac:dyDescent="0.25">
      <c r="A3457" s="17"/>
    </row>
    <row r="3458" spans="1:1" ht="16" x14ac:dyDescent="0.25">
      <c r="A3458" s="17"/>
    </row>
    <row r="3459" spans="1:1" ht="16" x14ac:dyDescent="0.25">
      <c r="A3459" s="17"/>
    </row>
    <row r="3460" spans="1:1" ht="16" x14ac:dyDescent="0.25">
      <c r="A3460" s="17"/>
    </row>
    <row r="3461" spans="1:1" ht="16" x14ac:dyDescent="0.25">
      <c r="A3461" s="17"/>
    </row>
    <row r="3462" spans="1:1" ht="16" x14ac:dyDescent="0.25">
      <c r="A3462" s="17"/>
    </row>
    <row r="3463" spans="1:1" ht="16" x14ac:dyDescent="0.25">
      <c r="A3463" s="17"/>
    </row>
    <row r="3464" spans="1:1" ht="16" x14ac:dyDescent="0.25">
      <c r="A3464" s="17"/>
    </row>
    <row r="3465" spans="1:1" ht="16" x14ac:dyDescent="0.25">
      <c r="A3465" s="17"/>
    </row>
    <row r="3466" spans="1:1" ht="16" x14ac:dyDescent="0.25">
      <c r="A3466" s="17"/>
    </row>
    <row r="3467" spans="1:1" ht="16" x14ac:dyDescent="0.25">
      <c r="A3467" s="17"/>
    </row>
    <row r="3468" spans="1:1" ht="16" x14ac:dyDescent="0.25">
      <c r="A3468" s="17"/>
    </row>
    <row r="3469" spans="1:1" ht="16" x14ac:dyDescent="0.25">
      <c r="A3469" s="17"/>
    </row>
    <row r="3470" spans="1:1" ht="16" x14ac:dyDescent="0.25">
      <c r="A3470" s="17"/>
    </row>
    <row r="3471" spans="1:1" ht="16" x14ac:dyDescent="0.25">
      <c r="A3471" s="17"/>
    </row>
    <row r="3472" spans="1:1" ht="16" x14ac:dyDescent="0.25">
      <c r="A3472" s="17"/>
    </row>
    <row r="3473" spans="1:1" ht="16" x14ac:dyDescent="0.25">
      <c r="A3473" s="17"/>
    </row>
    <row r="3474" spans="1:1" ht="16" x14ac:dyDescent="0.25">
      <c r="A3474" s="17"/>
    </row>
    <row r="3475" spans="1:1" ht="16" x14ac:dyDescent="0.25">
      <c r="A3475" s="17"/>
    </row>
    <row r="3476" spans="1:1" ht="16" x14ac:dyDescent="0.25">
      <c r="A3476" s="17"/>
    </row>
    <row r="3477" spans="1:1" ht="16" x14ac:dyDescent="0.25">
      <c r="A3477" s="17"/>
    </row>
    <row r="3478" spans="1:1" ht="16" x14ac:dyDescent="0.25">
      <c r="A3478" s="17"/>
    </row>
    <row r="3479" spans="1:1" ht="16" x14ac:dyDescent="0.25">
      <c r="A3479" s="17"/>
    </row>
    <row r="3480" spans="1:1" ht="16" x14ac:dyDescent="0.25">
      <c r="A3480" s="17"/>
    </row>
    <row r="3481" spans="1:1" ht="16" x14ac:dyDescent="0.25">
      <c r="A3481" s="17"/>
    </row>
    <row r="3482" spans="1:1" ht="16" x14ac:dyDescent="0.25">
      <c r="A3482" s="17"/>
    </row>
    <row r="3483" spans="1:1" ht="16" x14ac:dyDescent="0.25">
      <c r="A3483" s="17"/>
    </row>
    <row r="3484" spans="1:1" ht="16" x14ac:dyDescent="0.25">
      <c r="A3484" s="17"/>
    </row>
    <row r="3485" spans="1:1" ht="16" x14ac:dyDescent="0.25">
      <c r="A3485" s="17"/>
    </row>
    <row r="3486" spans="1:1" ht="16" x14ac:dyDescent="0.25">
      <c r="A3486" s="17"/>
    </row>
    <row r="3487" spans="1:1" ht="16" x14ac:dyDescent="0.25">
      <c r="A3487" s="17"/>
    </row>
    <row r="3488" spans="1:1" ht="16" x14ac:dyDescent="0.25">
      <c r="A3488" s="17"/>
    </row>
    <row r="3489" spans="1:1" ht="16" x14ac:dyDescent="0.25">
      <c r="A3489" s="17"/>
    </row>
    <row r="3490" spans="1:1" ht="16" x14ac:dyDescent="0.25">
      <c r="A3490" s="17"/>
    </row>
    <row r="3491" spans="1:1" ht="16" x14ac:dyDescent="0.25">
      <c r="A3491" s="17"/>
    </row>
    <row r="3492" spans="1:1" ht="16" x14ac:dyDescent="0.25">
      <c r="A3492" s="17"/>
    </row>
    <row r="3493" spans="1:1" ht="16" x14ac:dyDescent="0.25">
      <c r="A3493" s="17"/>
    </row>
    <row r="3494" spans="1:1" ht="16" x14ac:dyDescent="0.25">
      <c r="A3494" s="17"/>
    </row>
    <row r="3495" spans="1:1" ht="16" x14ac:dyDescent="0.25">
      <c r="A3495" s="17"/>
    </row>
    <row r="3496" spans="1:1" ht="16" x14ac:dyDescent="0.25">
      <c r="A3496" s="17"/>
    </row>
    <row r="3497" spans="1:1" ht="16" x14ac:dyDescent="0.25">
      <c r="A3497" s="17"/>
    </row>
    <row r="3498" spans="1:1" ht="16" x14ac:dyDescent="0.25">
      <c r="A3498" s="17"/>
    </row>
    <row r="3499" spans="1:1" ht="16" x14ac:dyDescent="0.25">
      <c r="A3499" s="17"/>
    </row>
    <row r="3500" spans="1:1" ht="16" x14ac:dyDescent="0.25">
      <c r="A3500" s="17"/>
    </row>
    <row r="3501" spans="1:1" ht="16" x14ac:dyDescent="0.25">
      <c r="A3501" s="17"/>
    </row>
    <row r="3502" spans="1:1" ht="16" x14ac:dyDescent="0.25">
      <c r="A3502" s="17"/>
    </row>
    <row r="3503" spans="1:1" ht="16" x14ac:dyDescent="0.25">
      <c r="A3503" s="17"/>
    </row>
    <row r="3504" spans="1:1" ht="16" x14ac:dyDescent="0.25">
      <c r="A3504" s="17"/>
    </row>
    <row r="3505" spans="1:1" ht="16" x14ac:dyDescent="0.25">
      <c r="A3505" s="17"/>
    </row>
    <row r="3506" spans="1:1" ht="16" x14ac:dyDescent="0.25">
      <c r="A3506" s="17"/>
    </row>
    <row r="3507" spans="1:1" ht="16" x14ac:dyDescent="0.25">
      <c r="A3507" s="17"/>
    </row>
    <row r="3508" spans="1:1" ht="16" x14ac:dyDescent="0.25">
      <c r="A3508" s="17"/>
    </row>
    <row r="3509" spans="1:1" ht="16" x14ac:dyDescent="0.25">
      <c r="A3509" s="17"/>
    </row>
    <row r="3510" spans="1:1" ht="16" x14ac:dyDescent="0.25">
      <c r="A3510" s="17"/>
    </row>
    <row r="3511" spans="1:1" ht="16" x14ac:dyDescent="0.25">
      <c r="A3511" s="17"/>
    </row>
    <row r="3512" spans="1:1" ht="16" x14ac:dyDescent="0.25">
      <c r="A3512" s="17"/>
    </row>
    <row r="3513" spans="1:1" ht="16" x14ac:dyDescent="0.25">
      <c r="A3513" s="17"/>
    </row>
    <row r="3514" spans="1:1" ht="16" x14ac:dyDescent="0.25">
      <c r="A3514" s="17"/>
    </row>
    <row r="3515" spans="1:1" ht="16" x14ac:dyDescent="0.25">
      <c r="A3515" s="17"/>
    </row>
    <row r="3516" spans="1:1" ht="16" x14ac:dyDescent="0.25">
      <c r="A3516" s="17"/>
    </row>
    <row r="3517" spans="1:1" ht="16" x14ac:dyDescent="0.25">
      <c r="A3517" s="17"/>
    </row>
    <row r="3518" spans="1:1" ht="16" x14ac:dyDescent="0.25">
      <c r="A3518" s="17"/>
    </row>
    <row r="3519" spans="1:1" ht="16" x14ac:dyDescent="0.25">
      <c r="A3519" s="17"/>
    </row>
    <row r="3520" spans="1:1" ht="16" x14ac:dyDescent="0.25">
      <c r="A3520" s="17"/>
    </row>
    <row r="3521" spans="1:1" ht="16" x14ac:dyDescent="0.25">
      <c r="A3521" s="17"/>
    </row>
    <row r="3522" spans="1:1" ht="16" x14ac:dyDescent="0.25">
      <c r="A3522" s="17"/>
    </row>
    <row r="3523" spans="1:1" ht="16" x14ac:dyDescent="0.25">
      <c r="A3523" s="17"/>
    </row>
    <row r="3524" spans="1:1" ht="16" x14ac:dyDescent="0.25">
      <c r="A3524" s="17"/>
    </row>
    <row r="3525" spans="1:1" ht="16" x14ac:dyDescent="0.25">
      <c r="A3525" s="17"/>
    </row>
    <row r="3526" spans="1:1" ht="16" x14ac:dyDescent="0.25">
      <c r="A3526" s="17"/>
    </row>
    <row r="3527" spans="1:1" ht="16" x14ac:dyDescent="0.25">
      <c r="A3527" s="17"/>
    </row>
    <row r="3528" spans="1:1" ht="16" x14ac:dyDescent="0.25">
      <c r="A3528" s="17"/>
    </row>
    <row r="3529" spans="1:1" ht="16" x14ac:dyDescent="0.25">
      <c r="A3529" s="17"/>
    </row>
    <row r="3530" spans="1:1" ht="16" x14ac:dyDescent="0.25">
      <c r="A3530" s="17"/>
    </row>
    <row r="3531" spans="1:1" ht="16" x14ac:dyDescent="0.25">
      <c r="A3531" s="17"/>
    </row>
    <row r="3532" spans="1:1" ht="16" x14ac:dyDescent="0.25">
      <c r="A3532" s="17"/>
    </row>
    <row r="3533" spans="1:1" ht="16" x14ac:dyDescent="0.25">
      <c r="A3533" s="17"/>
    </row>
    <row r="3534" spans="1:1" ht="16" x14ac:dyDescent="0.25">
      <c r="A3534" s="17"/>
    </row>
    <row r="3535" spans="1:1" ht="16" x14ac:dyDescent="0.25">
      <c r="A3535" s="17"/>
    </row>
    <row r="3536" spans="1:1" ht="16" x14ac:dyDescent="0.25">
      <c r="A3536" s="17"/>
    </row>
    <row r="3537" spans="1:1" ht="16" x14ac:dyDescent="0.25">
      <c r="A3537" s="17"/>
    </row>
    <row r="3538" spans="1:1" ht="16" x14ac:dyDescent="0.25">
      <c r="A3538" s="17"/>
    </row>
    <row r="3539" spans="1:1" ht="16" x14ac:dyDescent="0.25">
      <c r="A3539" s="17"/>
    </row>
    <row r="3540" spans="1:1" ht="16" x14ac:dyDescent="0.25">
      <c r="A3540" s="17"/>
    </row>
    <row r="3541" spans="1:1" ht="16" x14ac:dyDescent="0.25">
      <c r="A3541" s="17"/>
    </row>
    <row r="3542" spans="1:1" ht="16" x14ac:dyDescent="0.25">
      <c r="A3542" s="17"/>
    </row>
    <row r="3543" spans="1:1" ht="16" x14ac:dyDescent="0.25">
      <c r="A3543" s="17"/>
    </row>
    <row r="3544" spans="1:1" ht="16" x14ac:dyDescent="0.25">
      <c r="A3544" s="17"/>
    </row>
    <row r="3545" spans="1:1" ht="16" x14ac:dyDescent="0.25">
      <c r="A3545" s="17"/>
    </row>
    <row r="3546" spans="1:1" ht="16" x14ac:dyDescent="0.25">
      <c r="A3546" s="17"/>
    </row>
    <row r="3547" spans="1:1" ht="16" x14ac:dyDescent="0.25">
      <c r="A3547" s="17"/>
    </row>
    <row r="3548" spans="1:1" ht="16" x14ac:dyDescent="0.25">
      <c r="A3548" s="17"/>
    </row>
    <row r="3549" spans="1:1" ht="16" x14ac:dyDescent="0.25">
      <c r="A3549" s="17"/>
    </row>
    <row r="3550" spans="1:1" ht="16" x14ac:dyDescent="0.25">
      <c r="A3550" s="17"/>
    </row>
    <row r="3551" spans="1:1" ht="16" x14ac:dyDescent="0.25">
      <c r="A3551" s="17"/>
    </row>
    <row r="3552" spans="1:1" ht="16" x14ac:dyDescent="0.25">
      <c r="A3552" s="17"/>
    </row>
    <row r="3553" spans="1:1" ht="16" x14ac:dyDescent="0.25">
      <c r="A3553" s="17"/>
    </row>
    <row r="3554" spans="1:1" ht="16" x14ac:dyDescent="0.25">
      <c r="A3554" s="17"/>
    </row>
    <row r="3555" spans="1:1" ht="16" x14ac:dyDescent="0.25">
      <c r="A3555" s="17"/>
    </row>
    <row r="3556" spans="1:1" ht="16" x14ac:dyDescent="0.25">
      <c r="A3556" s="17"/>
    </row>
    <row r="3557" spans="1:1" ht="16" x14ac:dyDescent="0.25">
      <c r="A3557" s="17"/>
    </row>
    <row r="3558" spans="1:1" ht="16" x14ac:dyDescent="0.25">
      <c r="A3558" s="17"/>
    </row>
    <row r="3559" spans="1:1" ht="16" x14ac:dyDescent="0.25">
      <c r="A3559" s="17"/>
    </row>
    <row r="3560" spans="1:1" ht="16" x14ac:dyDescent="0.25">
      <c r="A3560" s="17"/>
    </row>
    <row r="3561" spans="1:1" ht="16" x14ac:dyDescent="0.25">
      <c r="A3561" s="17"/>
    </row>
    <row r="3562" spans="1:1" ht="16" x14ac:dyDescent="0.25">
      <c r="A3562" s="17"/>
    </row>
    <row r="3563" spans="1:1" ht="16" x14ac:dyDescent="0.25">
      <c r="A3563" s="17"/>
    </row>
    <row r="3564" spans="1:1" ht="16" x14ac:dyDescent="0.25">
      <c r="A3564" s="17"/>
    </row>
    <row r="3565" spans="1:1" ht="16" x14ac:dyDescent="0.25">
      <c r="A3565" s="17"/>
    </row>
    <row r="3566" spans="1:1" ht="16" x14ac:dyDescent="0.25">
      <c r="A3566" s="17"/>
    </row>
    <row r="3567" spans="1:1" ht="16" x14ac:dyDescent="0.25">
      <c r="A3567" s="17"/>
    </row>
    <row r="3568" spans="1:1" ht="16" x14ac:dyDescent="0.25">
      <c r="A3568" s="17"/>
    </row>
    <row r="3569" spans="1:1" ht="16" x14ac:dyDescent="0.25">
      <c r="A3569" s="17"/>
    </row>
    <row r="3570" spans="1:1" ht="16" x14ac:dyDescent="0.25">
      <c r="A3570" s="17"/>
    </row>
    <row r="3571" spans="1:1" ht="16" x14ac:dyDescent="0.25">
      <c r="A3571" s="17"/>
    </row>
    <row r="3572" spans="1:1" ht="16" x14ac:dyDescent="0.25">
      <c r="A3572" s="17"/>
    </row>
    <row r="3573" spans="1:1" ht="16" x14ac:dyDescent="0.25">
      <c r="A3573" s="17"/>
    </row>
    <row r="3574" spans="1:1" ht="16" x14ac:dyDescent="0.25">
      <c r="A3574" s="17"/>
    </row>
    <row r="3575" spans="1:1" ht="16" x14ac:dyDescent="0.25">
      <c r="A3575" s="17"/>
    </row>
    <row r="3576" spans="1:1" ht="16" x14ac:dyDescent="0.25">
      <c r="A3576" s="17"/>
    </row>
    <row r="3577" spans="1:1" ht="16" x14ac:dyDescent="0.25">
      <c r="A3577" s="17"/>
    </row>
    <row r="3578" spans="1:1" ht="16" x14ac:dyDescent="0.25">
      <c r="A3578" s="17"/>
    </row>
    <row r="3579" spans="1:1" ht="16" x14ac:dyDescent="0.25">
      <c r="A3579" s="17"/>
    </row>
    <row r="3580" spans="1:1" ht="16" x14ac:dyDescent="0.25">
      <c r="A3580" s="17"/>
    </row>
    <row r="3581" spans="1:1" ht="16" x14ac:dyDescent="0.25">
      <c r="A3581" s="17"/>
    </row>
    <row r="3582" spans="1:1" ht="16" x14ac:dyDescent="0.25">
      <c r="A3582" s="17"/>
    </row>
    <row r="3583" spans="1:1" ht="16" x14ac:dyDescent="0.25">
      <c r="A3583" s="17"/>
    </row>
    <row r="3584" spans="1:1" ht="16" x14ac:dyDescent="0.25">
      <c r="A3584" s="17"/>
    </row>
    <row r="3585" spans="1:1" ht="16" x14ac:dyDescent="0.25">
      <c r="A3585" s="17"/>
    </row>
    <row r="3586" spans="1:1" ht="16" x14ac:dyDescent="0.25">
      <c r="A3586" s="17"/>
    </row>
    <row r="3587" spans="1:1" ht="16" x14ac:dyDescent="0.25">
      <c r="A3587" s="17"/>
    </row>
    <row r="3588" spans="1:1" ht="16" x14ac:dyDescent="0.25">
      <c r="A3588" s="17"/>
    </row>
    <row r="3589" spans="1:1" ht="16" x14ac:dyDescent="0.25">
      <c r="A3589" s="17"/>
    </row>
    <row r="3590" spans="1:1" ht="16" x14ac:dyDescent="0.25">
      <c r="A3590" s="17"/>
    </row>
    <row r="3591" spans="1:1" ht="16" x14ac:dyDescent="0.25">
      <c r="A3591" s="17"/>
    </row>
    <row r="3592" spans="1:1" ht="16" x14ac:dyDescent="0.25">
      <c r="A3592" s="17"/>
    </row>
    <row r="3593" spans="1:1" ht="16" x14ac:dyDescent="0.25">
      <c r="A3593" s="17"/>
    </row>
    <row r="3594" spans="1:1" ht="16" x14ac:dyDescent="0.25">
      <c r="A3594" s="17"/>
    </row>
    <row r="3595" spans="1:1" ht="16" x14ac:dyDescent="0.25">
      <c r="A3595" s="17"/>
    </row>
    <row r="3596" spans="1:1" ht="16" x14ac:dyDescent="0.25">
      <c r="A3596" s="17"/>
    </row>
    <row r="3597" spans="1:1" ht="16" x14ac:dyDescent="0.25">
      <c r="A3597" s="17"/>
    </row>
    <row r="3598" spans="1:1" ht="16" x14ac:dyDescent="0.25">
      <c r="A3598" s="17"/>
    </row>
    <row r="3599" spans="1:1" ht="16" x14ac:dyDescent="0.25">
      <c r="A3599" s="17"/>
    </row>
    <row r="3600" spans="1:1" ht="16" x14ac:dyDescent="0.25">
      <c r="A3600" s="17"/>
    </row>
    <row r="3601" spans="1:1" ht="16" x14ac:dyDescent="0.25">
      <c r="A3601" s="17"/>
    </row>
    <row r="3602" spans="1:1" ht="16" x14ac:dyDescent="0.25">
      <c r="A3602" s="17"/>
    </row>
    <row r="3603" spans="1:1" ht="16" x14ac:dyDescent="0.25">
      <c r="A3603" s="17"/>
    </row>
    <row r="3604" spans="1:1" ht="16" x14ac:dyDescent="0.25">
      <c r="A3604" s="17"/>
    </row>
    <row r="3605" spans="1:1" ht="16" x14ac:dyDescent="0.25">
      <c r="A3605" s="17"/>
    </row>
    <row r="3606" spans="1:1" ht="16" x14ac:dyDescent="0.25">
      <c r="A3606" s="17"/>
    </row>
    <row r="3607" spans="1:1" ht="16" x14ac:dyDescent="0.25">
      <c r="A3607" s="17"/>
    </row>
    <row r="3608" spans="1:1" ht="16" x14ac:dyDescent="0.25">
      <c r="A3608" s="17"/>
    </row>
    <row r="3609" spans="1:1" ht="16" x14ac:dyDescent="0.25">
      <c r="A3609" s="17"/>
    </row>
    <row r="3610" spans="1:1" ht="16" x14ac:dyDescent="0.25">
      <c r="A3610" s="17"/>
    </row>
    <row r="3611" spans="1:1" ht="16" x14ac:dyDescent="0.25">
      <c r="A3611" s="17"/>
    </row>
    <row r="3612" spans="1:1" ht="16" x14ac:dyDescent="0.25">
      <c r="A3612" s="17"/>
    </row>
    <row r="3613" spans="1:1" ht="16" x14ac:dyDescent="0.25">
      <c r="A3613" s="17"/>
    </row>
    <row r="3614" spans="1:1" ht="16" x14ac:dyDescent="0.25">
      <c r="A3614" s="17"/>
    </row>
    <row r="3615" spans="1:1" ht="16" x14ac:dyDescent="0.25">
      <c r="A3615" s="17"/>
    </row>
    <row r="3616" spans="1:1" ht="16" x14ac:dyDescent="0.25">
      <c r="A3616" s="17"/>
    </row>
    <row r="3617" spans="1:1" ht="16" x14ac:dyDescent="0.25">
      <c r="A3617" s="17"/>
    </row>
    <row r="3618" spans="1:1" ht="16" x14ac:dyDescent="0.25">
      <c r="A3618" s="17"/>
    </row>
    <row r="3619" spans="1:1" ht="16" x14ac:dyDescent="0.25">
      <c r="A3619" s="17"/>
    </row>
    <row r="3620" spans="1:1" ht="16" x14ac:dyDescent="0.25">
      <c r="A3620" s="17"/>
    </row>
    <row r="3621" spans="1:1" ht="16" x14ac:dyDescent="0.25">
      <c r="A3621" s="17"/>
    </row>
    <row r="3622" spans="1:1" ht="16" x14ac:dyDescent="0.25">
      <c r="A3622" s="17"/>
    </row>
    <row r="3623" spans="1:1" ht="16" x14ac:dyDescent="0.25">
      <c r="A3623" s="17"/>
    </row>
    <row r="3624" spans="1:1" ht="16" x14ac:dyDescent="0.25">
      <c r="A3624" s="17"/>
    </row>
    <row r="3625" spans="1:1" ht="16" x14ac:dyDescent="0.25">
      <c r="A3625" s="17"/>
    </row>
    <row r="3626" spans="1:1" ht="16" x14ac:dyDescent="0.25">
      <c r="A3626" s="17"/>
    </row>
    <row r="3627" spans="1:1" ht="16" x14ac:dyDescent="0.25">
      <c r="A3627" s="17"/>
    </row>
    <row r="3628" spans="1:1" ht="16" x14ac:dyDescent="0.25">
      <c r="A3628" s="17"/>
    </row>
    <row r="3629" spans="1:1" ht="16" x14ac:dyDescent="0.25">
      <c r="A3629" s="17"/>
    </row>
    <row r="3630" spans="1:1" ht="16" x14ac:dyDescent="0.25">
      <c r="A3630" s="17"/>
    </row>
    <row r="3631" spans="1:1" ht="16" x14ac:dyDescent="0.25">
      <c r="A3631" s="17"/>
    </row>
    <row r="3632" spans="1:1" ht="16" x14ac:dyDescent="0.25">
      <c r="A3632" s="17"/>
    </row>
    <row r="3633" spans="1:1" ht="16" x14ac:dyDescent="0.25">
      <c r="A3633" s="17"/>
    </row>
    <row r="3634" spans="1:1" ht="16" x14ac:dyDescent="0.25">
      <c r="A3634" s="17"/>
    </row>
    <row r="3635" spans="1:1" ht="16" x14ac:dyDescent="0.25">
      <c r="A3635" s="17"/>
    </row>
    <row r="3636" spans="1:1" ht="16" x14ac:dyDescent="0.25">
      <c r="A3636" s="17"/>
    </row>
    <row r="3637" spans="1:1" ht="16" x14ac:dyDescent="0.25">
      <c r="A3637" s="17"/>
    </row>
    <row r="3638" spans="1:1" ht="16" x14ac:dyDescent="0.25">
      <c r="A3638" s="17"/>
    </row>
    <row r="3639" spans="1:1" ht="16" x14ac:dyDescent="0.25">
      <c r="A3639" s="17"/>
    </row>
    <row r="3640" spans="1:1" ht="16" x14ac:dyDescent="0.25">
      <c r="A3640" s="17"/>
    </row>
    <row r="3641" spans="1:1" ht="16" x14ac:dyDescent="0.25">
      <c r="A3641" s="17"/>
    </row>
    <row r="3642" spans="1:1" ht="16" x14ac:dyDescent="0.25">
      <c r="A3642" s="17"/>
    </row>
    <row r="3643" spans="1:1" ht="16" x14ac:dyDescent="0.25">
      <c r="A3643" s="17"/>
    </row>
    <row r="3644" spans="1:1" ht="16" x14ac:dyDescent="0.25">
      <c r="A3644" s="17"/>
    </row>
    <row r="3645" spans="1:1" ht="16" x14ac:dyDescent="0.25">
      <c r="A3645" s="17"/>
    </row>
    <row r="3646" spans="1:1" ht="16" x14ac:dyDescent="0.25">
      <c r="A3646" s="17"/>
    </row>
    <row r="3647" spans="1:1" ht="16" x14ac:dyDescent="0.25">
      <c r="A3647" s="17"/>
    </row>
    <row r="3648" spans="1:1" ht="16" x14ac:dyDescent="0.25">
      <c r="A3648" s="17"/>
    </row>
    <row r="3649" spans="1:1" ht="16" x14ac:dyDescent="0.25">
      <c r="A3649" s="17"/>
    </row>
    <row r="3650" spans="1:1" ht="16" x14ac:dyDescent="0.25">
      <c r="A3650" s="17"/>
    </row>
    <row r="3651" spans="1:1" ht="16" x14ac:dyDescent="0.25">
      <c r="A3651" s="17"/>
    </row>
    <row r="3652" spans="1:1" ht="16" x14ac:dyDescent="0.25">
      <c r="A3652" s="17"/>
    </row>
    <row r="3653" spans="1:1" ht="16" x14ac:dyDescent="0.25">
      <c r="A3653" s="17"/>
    </row>
    <row r="3654" spans="1:1" ht="16" x14ac:dyDescent="0.25">
      <c r="A3654" s="17"/>
    </row>
    <row r="3655" spans="1:1" ht="16" x14ac:dyDescent="0.25">
      <c r="A3655" s="17"/>
    </row>
    <row r="3656" spans="1:1" ht="16" x14ac:dyDescent="0.25">
      <c r="A3656" s="17"/>
    </row>
    <row r="3657" spans="1:1" ht="16" x14ac:dyDescent="0.25">
      <c r="A3657" s="17"/>
    </row>
    <row r="3658" spans="1:1" ht="16" x14ac:dyDescent="0.25">
      <c r="A3658" s="17"/>
    </row>
    <row r="3659" spans="1:1" ht="16" x14ac:dyDescent="0.25">
      <c r="A3659" s="17"/>
    </row>
    <row r="3660" spans="1:1" ht="16" x14ac:dyDescent="0.25">
      <c r="A3660" s="17"/>
    </row>
    <row r="3661" spans="1:1" ht="16" x14ac:dyDescent="0.25">
      <c r="A3661" s="17"/>
    </row>
    <row r="3662" spans="1:1" ht="16" x14ac:dyDescent="0.25">
      <c r="A3662" s="17"/>
    </row>
    <row r="3663" spans="1:1" ht="16" x14ac:dyDescent="0.25">
      <c r="A3663" s="17"/>
    </row>
    <row r="3664" spans="1:1" ht="16" x14ac:dyDescent="0.25">
      <c r="A3664" s="17"/>
    </row>
    <row r="3665" spans="1:1" ht="16" x14ac:dyDescent="0.25">
      <c r="A3665" s="17"/>
    </row>
    <row r="3666" spans="1:1" ht="16" x14ac:dyDescent="0.25">
      <c r="A3666" s="17"/>
    </row>
    <row r="3667" spans="1:1" ht="16" x14ac:dyDescent="0.25">
      <c r="A3667" s="17"/>
    </row>
    <row r="3668" spans="1:1" ht="16" x14ac:dyDescent="0.25">
      <c r="A3668" s="17"/>
    </row>
    <row r="3669" spans="1:1" ht="16" x14ac:dyDescent="0.25">
      <c r="A3669" s="17"/>
    </row>
    <row r="3670" spans="1:1" ht="16" x14ac:dyDescent="0.25">
      <c r="A3670" s="17"/>
    </row>
    <row r="3671" spans="1:1" ht="16" x14ac:dyDescent="0.25">
      <c r="A3671" s="17"/>
    </row>
    <row r="3672" spans="1:1" ht="16" x14ac:dyDescent="0.25">
      <c r="A3672" s="17"/>
    </row>
    <row r="3673" spans="1:1" ht="16" x14ac:dyDescent="0.25">
      <c r="A3673" s="17"/>
    </row>
    <row r="3674" spans="1:1" ht="16" x14ac:dyDescent="0.25">
      <c r="A3674" s="17"/>
    </row>
    <row r="3675" spans="1:1" ht="16" x14ac:dyDescent="0.25">
      <c r="A3675" s="17"/>
    </row>
    <row r="3676" spans="1:1" ht="16" x14ac:dyDescent="0.25">
      <c r="A3676" s="17"/>
    </row>
    <row r="3677" spans="1:1" ht="16" x14ac:dyDescent="0.25">
      <c r="A3677" s="17"/>
    </row>
    <row r="3678" spans="1:1" ht="16" x14ac:dyDescent="0.25">
      <c r="A3678" s="17"/>
    </row>
    <row r="3679" spans="1:1" ht="16" x14ac:dyDescent="0.25">
      <c r="A3679" s="17"/>
    </row>
    <row r="3680" spans="1:1" ht="16" x14ac:dyDescent="0.25">
      <c r="A3680" s="17"/>
    </row>
    <row r="3681" spans="1:1" ht="16" x14ac:dyDescent="0.25">
      <c r="A3681" s="17"/>
    </row>
    <row r="3682" spans="1:1" ht="16" x14ac:dyDescent="0.25">
      <c r="A3682" s="17"/>
    </row>
    <row r="3683" spans="1:1" ht="16" x14ac:dyDescent="0.25">
      <c r="A3683" s="17"/>
    </row>
    <row r="3684" spans="1:1" ht="16" x14ac:dyDescent="0.25">
      <c r="A3684" s="17"/>
    </row>
    <row r="3685" spans="1:1" ht="16" x14ac:dyDescent="0.25">
      <c r="A3685" s="17"/>
    </row>
    <row r="3686" spans="1:1" ht="16" x14ac:dyDescent="0.25">
      <c r="A3686" s="17"/>
    </row>
    <row r="3687" spans="1:1" ht="16" x14ac:dyDescent="0.25">
      <c r="A3687" s="17"/>
    </row>
    <row r="3688" spans="1:1" ht="16" x14ac:dyDescent="0.25">
      <c r="A3688" s="17"/>
    </row>
    <row r="3689" spans="1:1" ht="16" x14ac:dyDescent="0.25">
      <c r="A3689" s="17"/>
    </row>
    <row r="3690" spans="1:1" ht="16" x14ac:dyDescent="0.25">
      <c r="A3690" s="17"/>
    </row>
    <row r="3691" spans="1:1" ht="16" x14ac:dyDescent="0.25">
      <c r="A3691" s="17"/>
    </row>
    <row r="3692" spans="1:1" ht="16" x14ac:dyDescent="0.25">
      <c r="A3692" s="17"/>
    </row>
    <row r="3693" spans="1:1" ht="16" x14ac:dyDescent="0.25">
      <c r="A3693" s="17"/>
    </row>
    <row r="3694" spans="1:1" ht="16" x14ac:dyDescent="0.25">
      <c r="A3694" s="17"/>
    </row>
    <row r="3695" spans="1:1" ht="16" x14ac:dyDescent="0.25">
      <c r="A3695" s="17"/>
    </row>
    <row r="3696" spans="1:1" ht="16" x14ac:dyDescent="0.25">
      <c r="A3696" s="17"/>
    </row>
    <row r="3697" spans="1:1" ht="16" x14ac:dyDescent="0.25">
      <c r="A3697" s="17"/>
    </row>
    <row r="3698" spans="1:1" ht="16" x14ac:dyDescent="0.25">
      <c r="A3698" s="17"/>
    </row>
    <row r="3699" spans="1:1" ht="16" x14ac:dyDescent="0.25">
      <c r="A3699" s="17"/>
    </row>
    <row r="3700" spans="1:1" ht="16" x14ac:dyDescent="0.25">
      <c r="A3700" s="17"/>
    </row>
    <row r="3701" spans="1:1" ht="16" x14ac:dyDescent="0.25">
      <c r="A3701" s="17"/>
    </row>
    <row r="3702" spans="1:1" ht="16" x14ac:dyDescent="0.25">
      <c r="A3702" s="17"/>
    </row>
    <row r="3703" spans="1:1" ht="16" x14ac:dyDescent="0.25">
      <c r="A3703" s="17"/>
    </row>
    <row r="3704" spans="1:1" ht="16" x14ac:dyDescent="0.25">
      <c r="A3704" s="17"/>
    </row>
    <row r="3705" spans="1:1" ht="16" x14ac:dyDescent="0.25">
      <c r="A3705" s="17"/>
    </row>
    <row r="3706" spans="1:1" ht="16" x14ac:dyDescent="0.25">
      <c r="A3706" s="17"/>
    </row>
    <row r="3707" spans="1:1" ht="16" x14ac:dyDescent="0.25">
      <c r="A3707" s="17"/>
    </row>
    <row r="3708" spans="1:1" ht="16" x14ac:dyDescent="0.25">
      <c r="A3708" s="17"/>
    </row>
    <row r="3709" spans="1:1" ht="16" x14ac:dyDescent="0.25">
      <c r="A3709" s="17"/>
    </row>
    <row r="3710" spans="1:1" ht="16" x14ac:dyDescent="0.25">
      <c r="A3710" s="17"/>
    </row>
    <row r="3711" spans="1:1" ht="16" x14ac:dyDescent="0.25">
      <c r="A3711" s="17"/>
    </row>
    <row r="3712" spans="1:1" ht="16" x14ac:dyDescent="0.25">
      <c r="A3712" s="17"/>
    </row>
    <row r="3713" spans="1:1" ht="16" x14ac:dyDescent="0.25">
      <c r="A3713" s="17"/>
    </row>
    <row r="3714" spans="1:1" ht="16" x14ac:dyDescent="0.25">
      <c r="A3714" s="17"/>
    </row>
    <row r="3715" spans="1:1" ht="16" x14ac:dyDescent="0.25">
      <c r="A3715" s="17"/>
    </row>
    <row r="3716" spans="1:1" ht="16" x14ac:dyDescent="0.25">
      <c r="A3716" s="17"/>
    </row>
    <row r="3717" spans="1:1" ht="16" x14ac:dyDescent="0.25">
      <c r="A3717" s="17"/>
    </row>
    <row r="3718" spans="1:1" ht="16" x14ac:dyDescent="0.25">
      <c r="A3718" s="17"/>
    </row>
    <row r="3719" spans="1:1" ht="16" x14ac:dyDescent="0.25">
      <c r="A3719" s="17"/>
    </row>
    <row r="3720" spans="1:1" ht="16" x14ac:dyDescent="0.25">
      <c r="A3720" s="17"/>
    </row>
    <row r="3721" spans="1:1" ht="16" x14ac:dyDescent="0.25">
      <c r="A3721" s="17"/>
    </row>
    <row r="3722" spans="1:1" ht="16" x14ac:dyDescent="0.25">
      <c r="A3722" s="17"/>
    </row>
    <row r="3723" spans="1:1" ht="16" x14ac:dyDescent="0.25">
      <c r="A3723" s="17"/>
    </row>
    <row r="3724" spans="1:1" ht="16" x14ac:dyDescent="0.25">
      <c r="A3724" s="17"/>
    </row>
    <row r="3725" spans="1:1" ht="16" x14ac:dyDescent="0.25">
      <c r="A3725" s="17"/>
    </row>
    <row r="3726" spans="1:1" ht="16" x14ac:dyDescent="0.25">
      <c r="A3726" s="17"/>
    </row>
    <row r="3727" spans="1:1" ht="16" x14ac:dyDescent="0.25">
      <c r="A3727" s="17"/>
    </row>
    <row r="3728" spans="1:1" ht="16" x14ac:dyDescent="0.25">
      <c r="A3728" s="17"/>
    </row>
    <row r="3729" spans="1:1" ht="16" x14ac:dyDescent="0.25">
      <c r="A3729" s="17"/>
    </row>
    <row r="3730" spans="1:1" ht="16" x14ac:dyDescent="0.25">
      <c r="A3730" s="17"/>
    </row>
    <row r="3731" spans="1:1" ht="16" x14ac:dyDescent="0.25">
      <c r="A3731" s="17"/>
    </row>
    <row r="3732" spans="1:1" ht="16" x14ac:dyDescent="0.25">
      <c r="A3732" s="17"/>
    </row>
    <row r="3733" spans="1:1" ht="16" x14ac:dyDescent="0.25">
      <c r="A3733" s="17"/>
    </row>
    <row r="3734" spans="1:1" ht="16" x14ac:dyDescent="0.25">
      <c r="A3734" s="17"/>
    </row>
    <row r="3735" spans="1:1" ht="16" x14ac:dyDescent="0.25">
      <c r="A3735" s="17"/>
    </row>
    <row r="3736" spans="1:1" ht="16" x14ac:dyDescent="0.25">
      <c r="A3736" s="17"/>
    </row>
    <row r="3737" spans="1:1" ht="16" x14ac:dyDescent="0.25">
      <c r="A3737" s="17"/>
    </row>
    <row r="3738" spans="1:1" ht="16" x14ac:dyDescent="0.25">
      <c r="A3738" s="17"/>
    </row>
    <row r="3739" spans="1:1" ht="16" x14ac:dyDescent="0.25">
      <c r="A3739" s="17"/>
    </row>
    <row r="3740" spans="1:1" ht="16" x14ac:dyDescent="0.25">
      <c r="A3740" s="17"/>
    </row>
    <row r="3741" spans="1:1" ht="16" x14ac:dyDescent="0.25">
      <c r="A3741" s="17"/>
    </row>
    <row r="3742" spans="1:1" ht="16" x14ac:dyDescent="0.25">
      <c r="A3742" s="17"/>
    </row>
    <row r="3743" spans="1:1" ht="16" x14ac:dyDescent="0.25">
      <c r="A3743" s="17"/>
    </row>
    <row r="3744" spans="1:1" ht="16" x14ac:dyDescent="0.25">
      <c r="A3744" s="17"/>
    </row>
    <row r="3745" spans="1:1" ht="16" x14ac:dyDescent="0.25">
      <c r="A3745" s="17"/>
    </row>
    <row r="3746" spans="1:1" ht="16" x14ac:dyDescent="0.25">
      <c r="A3746" s="17"/>
    </row>
    <row r="3747" spans="1:1" ht="16" x14ac:dyDescent="0.25">
      <c r="A3747" s="17"/>
    </row>
    <row r="3748" spans="1:1" ht="16" x14ac:dyDescent="0.25">
      <c r="A3748" s="17"/>
    </row>
    <row r="3749" spans="1:1" ht="16" x14ac:dyDescent="0.25">
      <c r="A3749" s="17"/>
    </row>
    <row r="3750" spans="1:1" ht="16" x14ac:dyDescent="0.25">
      <c r="A3750" s="17"/>
    </row>
    <row r="3751" spans="1:1" ht="16" x14ac:dyDescent="0.25">
      <c r="A3751" s="17"/>
    </row>
    <row r="3752" spans="1:1" ht="16" x14ac:dyDescent="0.25">
      <c r="A3752" s="17"/>
    </row>
    <row r="3753" spans="1:1" ht="16" x14ac:dyDescent="0.25">
      <c r="A3753" s="17"/>
    </row>
    <row r="3754" spans="1:1" ht="16" x14ac:dyDescent="0.25">
      <c r="A3754" s="17"/>
    </row>
    <row r="3755" spans="1:1" ht="16" x14ac:dyDescent="0.25">
      <c r="A3755" s="17"/>
    </row>
    <row r="3756" spans="1:1" ht="16" x14ac:dyDescent="0.25">
      <c r="A3756" s="17"/>
    </row>
    <row r="3757" spans="1:1" ht="16" x14ac:dyDescent="0.25">
      <c r="A3757" s="17"/>
    </row>
    <row r="3758" spans="1:1" ht="16" x14ac:dyDescent="0.25">
      <c r="A3758" s="17"/>
    </row>
    <row r="3759" spans="1:1" ht="16" x14ac:dyDescent="0.25">
      <c r="A3759" s="17"/>
    </row>
    <row r="3760" spans="1:1" ht="16" x14ac:dyDescent="0.25">
      <c r="A3760" s="17"/>
    </row>
    <row r="3761" spans="1:1" ht="16" x14ac:dyDescent="0.25">
      <c r="A3761" s="17"/>
    </row>
    <row r="3762" spans="1:1" ht="16" x14ac:dyDescent="0.25">
      <c r="A3762" s="17"/>
    </row>
    <row r="3763" spans="1:1" ht="16" x14ac:dyDescent="0.25">
      <c r="A3763" s="17"/>
    </row>
    <row r="3764" spans="1:1" ht="16" x14ac:dyDescent="0.25">
      <c r="A3764" s="17"/>
    </row>
    <row r="3765" spans="1:1" ht="16" x14ac:dyDescent="0.25">
      <c r="A3765" s="17"/>
    </row>
    <row r="3766" spans="1:1" ht="16" x14ac:dyDescent="0.25">
      <c r="A3766" s="17"/>
    </row>
    <row r="3767" spans="1:1" ht="16" x14ac:dyDescent="0.25">
      <c r="A3767" s="17"/>
    </row>
    <row r="3768" spans="1:1" ht="16" x14ac:dyDescent="0.25">
      <c r="A3768" s="17"/>
    </row>
    <row r="3769" spans="1:1" ht="16" x14ac:dyDescent="0.25">
      <c r="A3769" s="17"/>
    </row>
    <row r="3770" spans="1:1" ht="16" x14ac:dyDescent="0.25">
      <c r="A3770" s="17"/>
    </row>
    <row r="3771" spans="1:1" ht="16" x14ac:dyDescent="0.25">
      <c r="A3771" s="17"/>
    </row>
    <row r="3772" spans="1:1" ht="16" x14ac:dyDescent="0.25">
      <c r="A3772" s="17"/>
    </row>
    <row r="3773" spans="1:1" ht="16" x14ac:dyDescent="0.25">
      <c r="A3773" s="17"/>
    </row>
    <row r="3774" spans="1:1" ht="16" x14ac:dyDescent="0.25">
      <c r="A3774" s="17"/>
    </row>
    <row r="3775" spans="1:1" ht="16" x14ac:dyDescent="0.25">
      <c r="A3775" s="17"/>
    </row>
    <row r="3776" spans="1:1" ht="16" x14ac:dyDescent="0.25">
      <c r="A3776" s="17"/>
    </row>
    <row r="3777" spans="1:1" ht="16" x14ac:dyDescent="0.25">
      <c r="A3777" s="17"/>
    </row>
    <row r="3778" spans="1:1" ht="16" x14ac:dyDescent="0.25">
      <c r="A3778" s="17"/>
    </row>
    <row r="3779" spans="1:1" ht="16" x14ac:dyDescent="0.25">
      <c r="A3779" s="17"/>
    </row>
    <row r="3780" spans="1:1" ht="16" x14ac:dyDescent="0.25">
      <c r="A3780" s="17"/>
    </row>
    <row r="3781" spans="1:1" ht="16" x14ac:dyDescent="0.25">
      <c r="A3781" s="17"/>
    </row>
    <row r="3782" spans="1:1" ht="16" x14ac:dyDescent="0.25">
      <c r="A3782" s="17"/>
    </row>
    <row r="3783" spans="1:1" ht="16" x14ac:dyDescent="0.25">
      <c r="A3783" s="17"/>
    </row>
    <row r="3784" spans="1:1" ht="16" x14ac:dyDescent="0.25">
      <c r="A3784" s="17"/>
    </row>
    <row r="3785" spans="1:1" ht="16" x14ac:dyDescent="0.25">
      <c r="A3785" s="17"/>
    </row>
    <row r="3786" spans="1:1" ht="16" x14ac:dyDescent="0.25">
      <c r="A3786" s="17"/>
    </row>
    <row r="3787" spans="1:1" ht="16" x14ac:dyDescent="0.25">
      <c r="A3787" s="17"/>
    </row>
    <row r="3788" spans="1:1" ht="16" x14ac:dyDescent="0.25">
      <c r="A3788" s="17"/>
    </row>
    <row r="3789" spans="1:1" ht="16" x14ac:dyDescent="0.25">
      <c r="A3789" s="17"/>
    </row>
    <row r="3790" spans="1:1" ht="16" x14ac:dyDescent="0.25">
      <c r="A3790" s="17"/>
    </row>
    <row r="3791" spans="1:1" ht="16" x14ac:dyDescent="0.25">
      <c r="A3791" s="17"/>
    </row>
    <row r="3792" spans="1:1" ht="16" x14ac:dyDescent="0.25">
      <c r="A3792" s="17"/>
    </row>
    <row r="3793" spans="1:1" ht="16" x14ac:dyDescent="0.25">
      <c r="A3793" s="17"/>
    </row>
    <row r="3794" spans="1:1" ht="16" x14ac:dyDescent="0.25">
      <c r="A3794" s="17"/>
    </row>
    <row r="3795" spans="1:1" ht="16" x14ac:dyDescent="0.25">
      <c r="A3795" s="17"/>
    </row>
    <row r="3796" spans="1:1" ht="16" x14ac:dyDescent="0.25">
      <c r="A3796" s="17"/>
    </row>
    <row r="3797" spans="1:1" ht="16" x14ac:dyDescent="0.25">
      <c r="A3797" s="17"/>
    </row>
    <row r="3798" spans="1:1" ht="16" x14ac:dyDescent="0.25">
      <c r="A3798" s="17"/>
    </row>
    <row r="3799" spans="1:1" ht="16" x14ac:dyDescent="0.25">
      <c r="A3799" s="17"/>
    </row>
    <row r="3800" spans="1:1" ht="16" x14ac:dyDescent="0.25">
      <c r="A3800" s="17"/>
    </row>
    <row r="3801" spans="1:1" ht="16" x14ac:dyDescent="0.25">
      <c r="A3801" s="17"/>
    </row>
    <row r="3802" spans="1:1" ht="16" x14ac:dyDescent="0.25">
      <c r="A3802" s="17"/>
    </row>
    <row r="3803" spans="1:1" ht="16" x14ac:dyDescent="0.25">
      <c r="A3803" s="17"/>
    </row>
    <row r="3804" spans="1:1" ht="16" x14ac:dyDescent="0.25">
      <c r="A3804" s="17"/>
    </row>
    <row r="3805" spans="1:1" ht="16" x14ac:dyDescent="0.25">
      <c r="A3805" s="17"/>
    </row>
    <row r="3806" spans="1:1" ht="16" x14ac:dyDescent="0.25">
      <c r="A3806" s="17"/>
    </row>
    <row r="3807" spans="1:1" ht="16" x14ac:dyDescent="0.25">
      <c r="A3807" s="17"/>
    </row>
    <row r="3808" spans="1:1" ht="16" x14ac:dyDescent="0.25">
      <c r="A3808" s="17"/>
    </row>
    <row r="3809" spans="1:1" ht="16" x14ac:dyDescent="0.25">
      <c r="A3809" s="17"/>
    </row>
    <row r="3810" spans="1:1" ht="16" x14ac:dyDescent="0.25">
      <c r="A3810" s="17"/>
    </row>
    <row r="3811" spans="1:1" ht="16" x14ac:dyDescent="0.25">
      <c r="A3811" s="17"/>
    </row>
    <row r="3812" spans="1:1" ht="16" x14ac:dyDescent="0.25">
      <c r="A3812" s="17"/>
    </row>
    <row r="3813" spans="1:1" ht="16" x14ac:dyDescent="0.25">
      <c r="A3813" s="17"/>
    </row>
    <row r="3814" spans="1:1" ht="16" x14ac:dyDescent="0.25">
      <c r="A3814" s="17"/>
    </row>
    <row r="3815" spans="1:1" ht="16" x14ac:dyDescent="0.25">
      <c r="A3815" s="17"/>
    </row>
    <row r="3816" spans="1:1" ht="16" x14ac:dyDescent="0.25">
      <c r="A3816" s="17"/>
    </row>
    <row r="3817" spans="1:1" ht="16" x14ac:dyDescent="0.25">
      <c r="A3817" s="17"/>
    </row>
    <row r="3818" spans="1:1" ht="16" x14ac:dyDescent="0.25">
      <c r="A3818" s="17"/>
    </row>
    <row r="3819" spans="1:1" ht="16" x14ac:dyDescent="0.25">
      <c r="A3819" s="17"/>
    </row>
    <row r="3820" spans="1:1" ht="16" x14ac:dyDescent="0.25">
      <c r="A3820" s="17"/>
    </row>
    <row r="3821" spans="1:1" ht="16" x14ac:dyDescent="0.25">
      <c r="A3821" s="17"/>
    </row>
    <row r="3822" spans="1:1" ht="16" x14ac:dyDescent="0.25">
      <c r="A3822" s="17"/>
    </row>
    <row r="3823" spans="1:1" ht="16" x14ac:dyDescent="0.25">
      <c r="A3823" s="17"/>
    </row>
    <row r="3824" spans="1:1" ht="16" x14ac:dyDescent="0.25">
      <c r="A3824" s="17"/>
    </row>
    <row r="3825" spans="1:1" ht="16" x14ac:dyDescent="0.25">
      <c r="A3825" s="17"/>
    </row>
    <row r="3826" spans="1:1" ht="16" x14ac:dyDescent="0.25">
      <c r="A3826" s="17"/>
    </row>
    <row r="3827" spans="1:1" ht="16" x14ac:dyDescent="0.25">
      <c r="A3827" s="17"/>
    </row>
    <row r="3828" spans="1:1" ht="16" x14ac:dyDescent="0.25">
      <c r="A3828" s="17"/>
    </row>
    <row r="3829" spans="1:1" ht="16" x14ac:dyDescent="0.25">
      <c r="A3829" s="17"/>
    </row>
    <row r="3830" spans="1:1" ht="16" x14ac:dyDescent="0.25">
      <c r="A3830" s="17"/>
    </row>
    <row r="3831" spans="1:1" ht="16" x14ac:dyDescent="0.25">
      <c r="A3831" s="17"/>
    </row>
    <row r="3832" spans="1:1" ht="16" x14ac:dyDescent="0.25">
      <c r="A3832" s="17"/>
    </row>
    <row r="3833" spans="1:1" ht="16" x14ac:dyDescent="0.25">
      <c r="A3833" s="17"/>
    </row>
    <row r="3834" spans="1:1" ht="16" x14ac:dyDescent="0.25">
      <c r="A3834" s="17"/>
    </row>
    <row r="3835" spans="1:1" ht="16" x14ac:dyDescent="0.25">
      <c r="A3835" s="17"/>
    </row>
    <row r="3836" spans="1:1" ht="16" x14ac:dyDescent="0.25">
      <c r="A3836" s="17"/>
    </row>
    <row r="3837" spans="1:1" ht="16" x14ac:dyDescent="0.25">
      <c r="A3837" s="17"/>
    </row>
    <row r="3838" spans="1:1" ht="16" x14ac:dyDescent="0.25">
      <c r="A3838" s="17"/>
    </row>
    <row r="3839" spans="1:1" ht="16" x14ac:dyDescent="0.25">
      <c r="A3839" s="17"/>
    </row>
    <row r="3840" spans="1:1" ht="16" x14ac:dyDescent="0.25">
      <c r="A3840" s="17"/>
    </row>
    <row r="3841" spans="1:1" ht="16" x14ac:dyDescent="0.25">
      <c r="A3841" s="17"/>
    </row>
    <row r="3842" spans="1:1" ht="16" x14ac:dyDescent="0.25">
      <c r="A3842" s="17"/>
    </row>
    <row r="3843" spans="1:1" ht="16" x14ac:dyDescent="0.25">
      <c r="A3843" s="17"/>
    </row>
    <row r="3844" spans="1:1" ht="16" x14ac:dyDescent="0.25">
      <c r="A3844" s="17"/>
    </row>
    <row r="3845" spans="1:1" ht="16" x14ac:dyDescent="0.25">
      <c r="A3845" s="17"/>
    </row>
    <row r="3846" spans="1:1" ht="16" x14ac:dyDescent="0.25">
      <c r="A3846" s="17"/>
    </row>
    <row r="3847" spans="1:1" ht="16" x14ac:dyDescent="0.25">
      <c r="A3847" s="17"/>
    </row>
    <row r="3848" spans="1:1" ht="16" x14ac:dyDescent="0.25">
      <c r="A3848" s="17"/>
    </row>
    <row r="3849" spans="1:1" ht="16" x14ac:dyDescent="0.25">
      <c r="A3849" s="17"/>
    </row>
    <row r="3850" spans="1:1" ht="16" x14ac:dyDescent="0.25">
      <c r="A3850" s="17"/>
    </row>
    <row r="3851" spans="1:1" ht="16" x14ac:dyDescent="0.25">
      <c r="A3851" s="17"/>
    </row>
    <row r="3852" spans="1:1" ht="16" x14ac:dyDescent="0.25">
      <c r="A3852" s="17"/>
    </row>
    <row r="3853" spans="1:1" ht="16" x14ac:dyDescent="0.25">
      <c r="A3853" s="17"/>
    </row>
    <row r="3854" spans="1:1" ht="16" x14ac:dyDescent="0.25">
      <c r="A3854" s="17"/>
    </row>
    <row r="3855" spans="1:1" ht="16" x14ac:dyDescent="0.25">
      <c r="A3855" s="17"/>
    </row>
    <row r="3856" spans="1:1" ht="16" x14ac:dyDescent="0.25">
      <c r="A3856" s="17"/>
    </row>
    <row r="3857" spans="1:1" ht="16" x14ac:dyDescent="0.25">
      <c r="A3857" s="17"/>
    </row>
    <row r="3858" spans="1:1" ht="16" x14ac:dyDescent="0.25">
      <c r="A3858" s="17"/>
    </row>
    <row r="3859" spans="1:1" ht="16" x14ac:dyDescent="0.25">
      <c r="A3859" s="17"/>
    </row>
    <row r="3860" spans="1:1" ht="16" x14ac:dyDescent="0.25">
      <c r="A3860" s="17"/>
    </row>
    <row r="3861" spans="1:1" ht="16" x14ac:dyDescent="0.25">
      <c r="A3861" s="17"/>
    </row>
    <row r="3862" spans="1:1" ht="16" x14ac:dyDescent="0.25">
      <c r="A3862" s="17"/>
    </row>
    <row r="3863" spans="1:1" ht="16" x14ac:dyDescent="0.25">
      <c r="A3863" s="17"/>
    </row>
    <row r="3864" spans="1:1" ht="16" x14ac:dyDescent="0.25">
      <c r="A3864" s="17"/>
    </row>
    <row r="3865" spans="1:1" ht="16" x14ac:dyDescent="0.25">
      <c r="A3865" s="17"/>
    </row>
    <row r="3866" spans="1:1" ht="16" x14ac:dyDescent="0.25">
      <c r="A3866" s="17"/>
    </row>
    <row r="3867" spans="1:1" ht="16" x14ac:dyDescent="0.25">
      <c r="A3867" s="17"/>
    </row>
    <row r="3868" spans="1:1" ht="16" x14ac:dyDescent="0.25">
      <c r="A3868" s="17"/>
    </row>
    <row r="3869" spans="1:1" ht="16" x14ac:dyDescent="0.25">
      <c r="A3869" s="17"/>
    </row>
    <row r="3870" spans="1:1" ht="16" x14ac:dyDescent="0.25">
      <c r="A3870" s="17"/>
    </row>
    <row r="3871" spans="1:1" ht="16" x14ac:dyDescent="0.25">
      <c r="A3871" s="17"/>
    </row>
    <row r="3872" spans="1:1" ht="16" x14ac:dyDescent="0.25">
      <c r="A3872" s="17"/>
    </row>
    <row r="3873" spans="1:1" ht="16" x14ac:dyDescent="0.25">
      <c r="A3873" s="17"/>
    </row>
    <row r="3874" spans="1:1" ht="16" x14ac:dyDescent="0.25">
      <c r="A3874" s="17"/>
    </row>
    <row r="3875" spans="1:1" ht="16" x14ac:dyDescent="0.25">
      <c r="A3875" s="17"/>
    </row>
    <row r="3876" spans="1:1" ht="16" x14ac:dyDescent="0.25">
      <c r="A3876" s="17"/>
    </row>
    <row r="3877" spans="1:1" ht="16" x14ac:dyDescent="0.25">
      <c r="A3877" s="17"/>
    </row>
    <row r="3878" spans="1:1" ht="16" x14ac:dyDescent="0.25">
      <c r="A3878" s="17"/>
    </row>
    <row r="3879" spans="1:1" ht="16" x14ac:dyDescent="0.25">
      <c r="A3879" s="17"/>
    </row>
    <row r="3880" spans="1:1" ht="16" x14ac:dyDescent="0.25">
      <c r="A3880" s="17"/>
    </row>
    <row r="3881" spans="1:1" ht="16" x14ac:dyDescent="0.25">
      <c r="A3881" s="17"/>
    </row>
    <row r="3882" spans="1:1" ht="16" x14ac:dyDescent="0.25">
      <c r="A3882" s="17"/>
    </row>
    <row r="3883" spans="1:1" ht="16" x14ac:dyDescent="0.25">
      <c r="A3883" s="17"/>
    </row>
    <row r="3884" spans="1:1" ht="16" x14ac:dyDescent="0.25">
      <c r="A3884" s="17"/>
    </row>
    <row r="3885" spans="1:1" ht="16" x14ac:dyDescent="0.25">
      <c r="A3885" s="17"/>
    </row>
    <row r="3886" spans="1:1" ht="16" x14ac:dyDescent="0.25">
      <c r="A3886" s="17"/>
    </row>
    <row r="3887" spans="1:1" ht="16" x14ac:dyDescent="0.25">
      <c r="A3887" s="17"/>
    </row>
    <row r="3888" spans="1:1" ht="16" x14ac:dyDescent="0.25">
      <c r="A3888" s="17"/>
    </row>
    <row r="3889" spans="1:1" ht="16" x14ac:dyDescent="0.25">
      <c r="A3889" s="17"/>
    </row>
    <row r="3890" spans="1:1" ht="16" x14ac:dyDescent="0.25">
      <c r="A3890" s="17"/>
    </row>
    <row r="3891" spans="1:1" ht="16" x14ac:dyDescent="0.25">
      <c r="A3891" s="17"/>
    </row>
    <row r="3892" spans="1:1" ht="16" x14ac:dyDescent="0.25">
      <c r="A3892" s="17"/>
    </row>
    <row r="3893" spans="1:1" ht="16" x14ac:dyDescent="0.25">
      <c r="A3893" s="17"/>
    </row>
    <row r="3894" spans="1:1" ht="16" x14ac:dyDescent="0.25">
      <c r="A3894" s="17"/>
    </row>
    <row r="3895" spans="1:1" ht="16" x14ac:dyDescent="0.25">
      <c r="A3895" s="17"/>
    </row>
    <row r="3896" spans="1:1" ht="16" x14ac:dyDescent="0.25">
      <c r="A3896" s="17"/>
    </row>
    <row r="3897" spans="1:1" ht="16" x14ac:dyDescent="0.25">
      <c r="A3897" s="17"/>
    </row>
    <row r="3898" spans="1:1" ht="16" x14ac:dyDescent="0.25">
      <c r="A3898" s="17"/>
    </row>
    <row r="3899" spans="1:1" ht="16" x14ac:dyDescent="0.25">
      <c r="A3899" s="17"/>
    </row>
    <row r="3900" spans="1:1" ht="16" x14ac:dyDescent="0.25">
      <c r="A3900" s="17"/>
    </row>
    <row r="3901" spans="1:1" ht="16" x14ac:dyDescent="0.25">
      <c r="A3901" s="17"/>
    </row>
    <row r="3902" spans="1:1" ht="16" x14ac:dyDescent="0.25">
      <c r="A3902" s="17"/>
    </row>
    <row r="3903" spans="1:1" ht="16" x14ac:dyDescent="0.25">
      <c r="A3903" s="17"/>
    </row>
    <row r="3904" spans="1:1" ht="16" x14ac:dyDescent="0.25">
      <c r="A3904" s="17"/>
    </row>
    <row r="3905" spans="1:1" ht="16" x14ac:dyDescent="0.25">
      <c r="A3905" s="17"/>
    </row>
    <row r="3906" spans="1:1" ht="16" x14ac:dyDescent="0.25">
      <c r="A3906" s="17"/>
    </row>
    <row r="3907" spans="1:1" ht="16" x14ac:dyDescent="0.25">
      <c r="A3907" s="17"/>
    </row>
    <row r="3908" spans="1:1" ht="16" x14ac:dyDescent="0.25">
      <c r="A3908" s="17"/>
    </row>
    <row r="3909" spans="1:1" ht="16" x14ac:dyDescent="0.25">
      <c r="A3909" s="17"/>
    </row>
    <row r="3910" spans="1:1" ht="16" x14ac:dyDescent="0.25">
      <c r="A3910" s="17"/>
    </row>
    <row r="3911" spans="1:1" ht="16" x14ac:dyDescent="0.25">
      <c r="A3911" s="17"/>
    </row>
    <row r="3912" spans="1:1" ht="16" x14ac:dyDescent="0.25">
      <c r="A3912" s="17"/>
    </row>
    <row r="3913" spans="1:1" ht="16" x14ac:dyDescent="0.25">
      <c r="A3913" s="17"/>
    </row>
    <row r="3914" spans="1:1" ht="16" x14ac:dyDescent="0.25">
      <c r="A3914" s="17"/>
    </row>
    <row r="3915" spans="1:1" ht="16" x14ac:dyDescent="0.25">
      <c r="A3915" s="17"/>
    </row>
    <row r="3916" spans="1:1" ht="16" x14ac:dyDescent="0.25">
      <c r="A3916" s="17"/>
    </row>
    <row r="3917" spans="1:1" ht="16" x14ac:dyDescent="0.25">
      <c r="A3917" s="17"/>
    </row>
    <row r="3918" spans="1:1" ht="16" x14ac:dyDescent="0.25">
      <c r="A3918" s="17"/>
    </row>
    <row r="3919" spans="1:1" ht="16" x14ac:dyDescent="0.25">
      <c r="A3919" s="17"/>
    </row>
    <row r="3920" spans="1:1" ht="16" x14ac:dyDescent="0.25">
      <c r="A3920" s="17"/>
    </row>
    <row r="3921" spans="1:1" ht="16" x14ac:dyDescent="0.25">
      <c r="A3921" s="17"/>
    </row>
    <row r="3922" spans="1:1" ht="16" x14ac:dyDescent="0.25">
      <c r="A3922" s="17"/>
    </row>
    <row r="3923" spans="1:1" ht="16" x14ac:dyDescent="0.25">
      <c r="A3923" s="17"/>
    </row>
    <row r="3924" spans="1:1" ht="16" x14ac:dyDescent="0.25">
      <c r="A3924" s="17"/>
    </row>
    <row r="3925" spans="1:1" ht="16" x14ac:dyDescent="0.25">
      <c r="A3925" s="17"/>
    </row>
    <row r="3926" spans="1:1" ht="16" x14ac:dyDescent="0.25">
      <c r="A3926" s="17"/>
    </row>
    <row r="3927" spans="1:1" ht="16" x14ac:dyDescent="0.25">
      <c r="A3927" s="17"/>
    </row>
    <row r="3928" spans="1:1" ht="16" x14ac:dyDescent="0.25">
      <c r="A3928" s="17"/>
    </row>
    <row r="3929" spans="1:1" ht="16" x14ac:dyDescent="0.25">
      <c r="A3929" s="17"/>
    </row>
    <row r="3930" spans="1:1" ht="16" x14ac:dyDescent="0.25">
      <c r="A3930" s="17"/>
    </row>
    <row r="3931" spans="1:1" ht="16" x14ac:dyDescent="0.25">
      <c r="A3931" s="17"/>
    </row>
    <row r="3932" spans="1:1" ht="16" x14ac:dyDescent="0.25">
      <c r="A3932" s="17"/>
    </row>
    <row r="3933" spans="1:1" ht="16" x14ac:dyDescent="0.25">
      <c r="A3933" s="17"/>
    </row>
    <row r="3934" spans="1:1" ht="16" x14ac:dyDescent="0.25">
      <c r="A3934" s="17"/>
    </row>
    <row r="3935" spans="1:1" ht="16" x14ac:dyDescent="0.25">
      <c r="A3935" s="17"/>
    </row>
    <row r="3936" spans="1:1" ht="16" x14ac:dyDescent="0.25">
      <c r="A3936" s="17"/>
    </row>
    <row r="3937" spans="1:1" ht="16" x14ac:dyDescent="0.25">
      <c r="A3937" s="17"/>
    </row>
    <row r="3938" spans="1:1" ht="16" x14ac:dyDescent="0.25">
      <c r="A3938" s="17"/>
    </row>
    <row r="3939" spans="1:1" ht="16" x14ac:dyDescent="0.25">
      <c r="A3939" s="17"/>
    </row>
    <row r="3940" spans="1:1" ht="16" x14ac:dyDescent="0.25">
      <c r="A3940" s="17"/>
    </row>
    <row r="3941" spans="1:1" ht="16" x14ac:dyDescent="0.25">
      <c r="A3941" s="17"/>
    </row>
    <row r="3942" spans="1:1" ht="16" x14ac:dyDescent="0.25">
      <c r="A3942" s="17"/>
    </row>
    <row r="3943" spans="1:1" ht="16" x14ac:dyDescent="0.25">
      <c r="A3943" s="17"/>
    </row>
    <row r="3944" spans="1:1" ht="16" x14ac:dyDescent="0.25">
      <c r="A3944" s="17"/>
    </row>
    <row r="3945" spans="1:1" ht="16" x14ac:dyDescent="0.25">
      <c r="A3945" s="17"/>
    </row>
    <row r="3946" spans="1:1" ht="16" x14ac:dyDescent="0.25">
      <c r="A3946" s="17"/>
    </row>
    <row r="3947" spans="1:1" ht="16" x14ac:dyDescent="0.25">
      <c r="A3947" s="17"/>
    </row>
    <row r="3948" spans="1:1" ht="16" x14ac:dyDescent="0.25">
      <c r="A3948" s="17"/>
    </row>
    <row r="3949" spans="1:1" ht="16" x14ac:dyDescent="0.25">
      <c r="A3949" s="17"/>
    </row>
    <row r="3950" spans="1:1" ht="16" x14ac:dyDescent="0.25">
      <c r="A3950" s="17"/>
    </row>
    <row r="3951" spans="1:1" ht="16" x14ac:dyDescent="0.25">
      <c r="A3951" s="17"/>
    </row>
    <row r="3952" spans="1:1" ht="16" x14ac:dyDescent="0.25">
      <c r="A3952" s="17"/>
    </row>
    <row r="3953" spans="1:1" ht="16" x14ac:dyDescent="0.25">
      <c r="A3953" s="17"/>
    </row>
    <row r="3954" spans="1:1" ht="16" x14ac:dyDescent="0.25">
      <c r="A3954" s="17"/>
    </row>
    <row r="3955" spans="1:1" ht="16" x14ac:dyDescent="0.25">
      <c r="A3955" s="17"/>
    </row>
    <row r="3956" spans="1:1" ht="16" x14ac:dyDescent="0.25">
      <c r="A3956" s="17"/>
    </row>
    <row r="3957" spans="1:1" ht="16" x14ac:dyDescent="0.25">
      <c r="A3957" s="17"/>
    </row>
    <row r="3958" spans="1:1" ht="16" x14ac:dyDescent="0.25">
      <c r="A3958" s="17"/>
    </row>
    <row r="3959" spans="1:1" ht="16" x14ac:dyDescent="0.25">
      <c r="A3959" s="17"/>
    </row>
    <row r="3960" spans="1:1" ht="16" x14ac:dyDescent="0.25">
      <c r="A3960" s="17"/>
    </row>
    <row r="3961" spans="1:1" ht="16" x14ac:dyDescent="0.25">
      <c r="A3961" s="17"/>
    </row>
    <row r="3962" spans="1:1" ht="16" x14ac:dyDescent="0.25">
      <c r="A3962" s="17"/>
    </row>
    <row r="3963" spans="1:1" ht="16" x14ac:dyDescent="0.25">
      <c r="A3963" s="17"/>
    </row>
    <row r="3964" spans="1:1" ht="16" x14ac:dyDescent="0.25">
      <c r="A3964" s="17"/>
    </row>
    <row r="3965" spans="1:1" ht="16" x14ac:dyDescent="0.25">
      <c r="A3965" s="17"/>
    </row>
    <row r="3966" spans="1:1" ht="16" x14ac:dyDescent="0.25">
      <c r="A3966" s="17"/>
    </row>
    <row r="3967" spans="1:1" ht="16" x14ac:dyDescent="0.25">
      <c r="A3967" s="17"/>
    </row>
    <row r="3968" spans="1:1" ht="16" x14ac:dyDescent="0.25">
      <c r="A3968" s="17"/>
    </row>
    <row r="3969" spans="1:1" ht="16" x14ac:dyDescent="0.25">
      <c r="A3969" s="17"/>
    </row>
    <row r="3970" spans="1:1" ht="16" x14ac:dyDescent="0.25">
      <c r="A3970" s="17"/>
    </row>
    <row r="3971" spans="1:1" ht="16" x14ac:dyDescent="0.25">
      <c r="A3971" s="17"/>
    </row>
    <row r="3972" spans="1:1" ht="16" x14ac:dyDescent="0.25">
      <c r="A3972" s="17"/>
    </row>
    <row r="3973" spans="1:1" ht="16" x14ac:dyDescent="0.25">
      <c r="A3973" s="17"/>
    </row>
    <row r="3974" spans="1:1" ht="16" x14ac:dyDescent="0.25">
      <c r="A3974" s="17"/>
    </row>
    <row r="3975" spans="1:1" ht="16" x14ac:dyDescent="0.25">
      <c r="A3975" s="17"/>
    </row>
    <row r="3976" spans="1:1" ht="16" x14ac:dyDescent="0.25">
      <c r="A3976" s="17"/>
    </row>
    <row r="3977" spans="1:1" ht="16" x14ac:dyDescent="0.25">
      <c r="A3977" s="17"/>
    </row>
    <row r="3978" spans="1:1" ht="16" x14ac:dyDescent="0.25">
      <c r="A3978" s="17"/>
    </row>
    <row r="3979" spans="1:1" ht="16" x14ac:dyDescent="0.25">
      <c r="A3979" s="17"/>
    </row>
    <row r="3980" spans="1:1" ht="16" x14ac:dyDescent="0.25">
      <c r="A3980" s="17"/>
    </row>
    <row r="3981" spans="1:1" ht="16" x14ac:dyDescent="0.25">
      <c r="A3981" s="17"/>
    </row>
    <row r="3982" spans="1:1" ht="16" x14ac:dyDescent="0.25">
      <c r="A3982" s="17"/>
    </row>
    <row r="3983" spans="1:1" ht="16" x14ac:dyDescent="0.25">
      <c r="A3983" s="17"/>
    </row>
    <row r="3984" spans="1:1" ht="16" x14ac:dyDescent="0.25">
      <c r="A3984" s="17"/>
    </row>
    <row r="3985" spans="1:1" ht="16" x14ac:dyDescent="0.25">
      <c r="A3985" s="17"/>
    </row>
    <row r="3986" spans="1:1" ht="16" x14ac:dyDescent="0.25">
      <c r="A3986" s="17"/>
    </row>
    <row r="3987" spans="1:1" ht="16" x14ac:dyDescent="0.25">
      <c r="A3987" s="17"/>
    </row>
    <row r="3988" spans="1:1" ht="16" x14ac:dyDescent="0.25">
      <c r="A3988" s="17"/>
    </row>
    <row r="3989" spans="1:1" ht="16" x14ac:dyDescent="0.25">
      <c r="A3989" s="17"/>
    </row>
    <row r="3990" spans="1:1" ht="16" x14ac:dyDescent="0.25">
      <c r="A3990" s="17"/>
    </row>
    <row r="3991" spans="1:1" ht="16" x14ac:dyDescent="0.25">
      <c r="A3991" s="17"/>
    </row>
    <row r="3992" spans="1:1" ht="16" x14ac:dyDescent="0.25">
      <c r="A3992" s="17"/>
    </row>
    <row r="3993" spans="1:1" ht="16" x14ac:dyDescent="0.25">
      <c r="A3993" s="17"/>
    </row>
    <row r="3994" spans="1:1" ht="16" x14ac:dyDescent="0.25">
      <c r="A3994" s="17"/>
    </row>
    <row r="3995" spans="1:1" ht="16" x14ac:dyDescent="0.25">
      <c r="A3995" s="17"/>
    </row>
    <row r="3996" spans="1:1" ht="16" x14ac:dyDescent="0.25">
      <c r="A3996" s="17"/>
    </row>
    <row r="3997" spans="1:1" ht="16" x14ac:dyDescent="0.25">
      <c r="A3997" s="17"/>
    </row>
    <row r="3998" spans="1:1" ht="16" x14ac:dyDescent="0.25">
      <c r="A3998" s="17"/>
    </row>
    <row r="3999" spans="1:1" ht="16" x14ac:dyDescent="0.25">
      <c r="A3999" s="17"/>
    </row>
    <row r="4000" spans="1:1" ht="16" x14ac:dyDescent="0.25">
      <c r="A4000" s="17"/>
    </row>
    <row r="4001" spans="1:1" ht="16" x14ac:dyDescent="0.25">
      <c r="A4001" s="17"/>
    </row>
    <row r="4002" spans="1:1" ht="16" x14ac:dyDescent="0.25">
      <c r="A4002" s="17"/>
    </row>
    <row r="4003" spans="1:1" ht="16" x14ac:dyDescent="0.25">
      <c r="A4003" s="17"/>
    </row>
    <row r="4004" spans="1:1" ht="16" x14ac:dyDescent="0.25">
      <c r="A4004" s="17"/>
    </row>
    <row r="4005" spans="1:1" ht="16" x14ac:dyDescent="0.25">
      <c r="A4005" s="17"/>
    </row>
    <row r="4006" spans="1:1" ht="16" x14ac:dyDescent="0.25">
      <c r="A4006" s="17"/>
    </row>
    <row r="4007" spans="1:1" ht="16" x14ac:dyDescent="0.25">
      <c r="A4007" s="17"/>
    </row>
    <row r="4008" spans="1:1" ht="16" x14ac:dyDescent="0.25">
      <c r="A4008" s="17"/>
    </row>
    <row r="4009" spans="1:1" ht="16" x14ac:dyDescent="0.25">
      <c r="A4009" s="17"/>
    </row>
    <row r="4010" spans="1:1" ht="16" x14ac:dyDescent="0.25">
      <c r="A4010" s="17"/>
    </row>
    <row r="4011" spans="1:1" ht="16" x14ac:dyDescent="0.25">
      <c r="A4011" s="17"/>
    </row>
    <row r="4012" spans="1:1" ht="16" x14ac:dyDescent="0.25">
      <c r="A4012" s="17"/>
    </row>
    <row r="4013" spans="1:1" ht="16" x14ac:dyDescent="0.25">
      <c r="A4013" s="17"/>
    </row>
    <row r="4014" spans="1:1" ht="16" x14ac:dyDescent="0.25">
      <c r="A4014" s="17"/>
    </row>
    <row r="4015" spans="1:1" ht="16" x14ac:dyDescent="0.25">
      <c r="A4015" s="17"/>
    </row>
    <row r="4016" spans="1:1" ht="16" x14ac:dyDescent="0.25">
      <c r="A4016" s="17"/>
    </row>
    <row r="4017" spans="1:1" ht="16" x14ac:dyDescent="0.25">
      <c r="A4017" s="17"/>
    </row>
    <row r="4018" spans="1:1" ht="16" x14ac:dyDescent="0.25">
      <c r="A4018" s="17"/>
    </row>
    <row r="4019" spans="1:1" ht="16" x14ac:dyDescent="0.25">
      <c r="A4019" s="17"/>
    </row>
    <row r="4020" spans="1:1" ht="16" x14ac:dyDescent="0.25">
      <c r="A4020" s="17"/>
    </row>
    <row r="4021" spans="1:1" ht="16" x14ac:dyDescent="0.25">
      <c r="A4021" s="17"/>
    </row>
    <row r="4022" spans="1:1" ht="16" x14ac:dyDescent="0.25">
      <c r="A4022" s="17"/>
    </row>
    <row r="4023" spans="1:1" ht="16" x14ac:dyDescent="0.25">
      <c r="A4023" s="17"/>
    </row>
    <row r="4024" spans="1:1" ht="16" x14ac:dyDescent="0.25">
      <c r="A4024" s="17"/>
    </row>
    <row r="4025" spans="1:1" ht="16" x14ac:dyDescent="0.25">
      <c r="A4025" s="17"/>
    </row>
    <row r="4026" spans="1:1" ht="16" x14ac:dyDescent="0.25">
      <c r="A4026" s="17"/>
    </row>
    <row r="4027" spans="1:1" ht="16" x14ac:dyDescent="0.25">
      <c r="A4027" s="17"/>
    </row>
    <row r="4028" spans="1:1" ht="16" x14ac:dyDescent="0.25">
      <c r="A4028" s="17"/>
    </row>
    <row r="4029" spans="1:1" ht="16" x14ac:dyDescent="0.25">
      <c r="A4029" s="17"/>
    </row>
    <row r="4030" spans="1:1" ht="16" x14ac:dyDescent="0.25">
      <c r="A4030" s="17"/>
    </row>
    <row r="4031" spans="1:1" ht="16" x14ac:dyDescent="0.25">
      <c r="A4031" s="17"/>
    </row>
    <row r="4032" spans="1:1" ht="16" x14ac:dyDescent="0.25">
      <c r="A4032" s="17"/>
    </row>
    <row r="4033" spans="1:1" ht="16" x14ac:dyDescent="0.25">
      <c r="A4033" s="17"/>
    </row>
    <row r="4034" spans="1:1" ht="16" x14ac:dyDescent="0.25">
      <c r="A4034" s="17"/>
    </row>
    <row r="4035" spans="1:1" ht="16" x14ac:dyDescent="0.25">
      <c r="A4035" s="17"/>
    </row>
    <row r="4036" spans="1:1" ht="16" x14ac:dyDescent="0.25">
      <c r="A4036" s="17"/>
    </row>
    <row r="4037" spans="1:1" ht="16" x14ac:dyDescent="0.25">
      <c r="A4037" s="17"/>
    </row>
    <row r="4038" spans="1:1" ht="16" x14ac:dyDescent="0.25">
      <c r="A4038" s="17"/>
    </row>
    <row r="4039" spans="1:1" ht="16" x14ac:dyDescent="0.25">
      <c r="A4039" s="17"/>
    </row>
    <row r="4040" spans="1:1" ht="16" x14ac:dyDescent="0.25">
      <c r="A4040" s="17"/>
    </row>
    <row r="4041" spans="1:1" ht="16" x14ac:dyDescent="0.25">
      <c r="A4041" s="17"/>
    </row>
    <row r="4042" spans="1:1" ht="16" x14ac:dyDescent="0.25">
      <c r="A4042" s="17"/>
    </row>
    <row r="4043" spans="1:1" ht="16" x14ac:dyDescent="0.25">
      <c r="A4043" s="17"/>
    </row>
    <row r="4044" spans="1:1" ht="16" x14ac:dyDescent="0.25">
      <c r="A4044" s="17"/>
    </row>
    <row r="4045" spans="1:1" ht="16" x14ac:dyDescent="0.25">
      <c r="A4045" s="17"/>
    </row>
    <row r="4046" spans="1:1" ht="16" x14ac:dyDescent="0.25">
      <c r="A4046" s="17"/>
    </row>
    <row r="4047" spans="1:1" ht="16" x14ac:dyDescent="0.25">
      <c r="A4047" s="17"/>
    </row>
    <row r="4048" spans="1:1" ht="16" x14ac:dyDescent="0.25">
      <c r="A4048" s="17"/>
    </row>
    <row r="4049" spans="1:1" ht="16" x14ac:dyDescent="0.25">
      <c r="A4049" s="17"/>
    </row>
    <row r="4050" spans="1:1" ht="16" x14ac:dyDescent="0.25">
      <c r="A4050" s="17"/>
    </row>
    <row r="4051" spans="1:1" ht="16" x14ac:dyDescent="0.25">
      <c r="A4051" s="17"/>
    </row>
    <row r="4052" spans="1:1" ht="16" x14ac:dyDescent="0.25">
      <c r="A4052" s="17"/>
    </row>
    <row r="4053" spans="1:1" ht="16" x14ac:dyDescent="0.25">
      <c r="A4053" s="17"/>
    </row>
    <row r="4054" spans="1:1" ht="16" x14ac:dyDescent="0.25">
      <c r="A4054" s="17"/>
    </row>
    <row r="4055" spans="1:1" ht="16" x14ac:dyDescent="0.25">
      <c r="A4055" s="17"/>
    </row>
    <row r="4056" spans="1:1" ht="16" x14ac:dyDescent="0.25">
      <c r="A4056" s="17"/>
    </row>
    <row r="4057" spans="1:1" ht="16" x14ac:dyDescent="0.25">
      <c r="A4057" s="17"/>
    </row>
    <row r="4058" spans="1:1" ht="16" x14ac:dyDescent="0.25">
      <c r="A4058" s="17"/>
    </row>
    <row r="4059" spans="1:1" ht="16" x14ac:dyDescent="0.25">
      <c r="A4059" s="17"/>
    </row>
    <row r="4060" spans="1:1" ht="16" x14ac:dyDescent="0.25">
      <c r="A4060" s="17"/>
    </row>
    <row r="4061" spans="1:1" ht="16" x14ac:dyDescent="0.25">
      <c r="A4061" s="17"/>
    </row>
    <row r="4062" spans="1:1" ht="16" x14ac:dyDescent="0.25">
      <c r="A4062" s="17"/>
    </row>
    <row r="4063" spans="1:1" ht="16" x14ac:dyDescent="0.25">
      <c r="A4063" s="17"/>
    </row>
    <row r="4064" spans="1:1" ht="16" x14ac:dyDescent="0.25">
      <c r="A4064" s="17"/>
    </row>
    <row r="4065" spans="1:1" ht="16" x14ac:dyDescent="0.25">
      <c r="A4065" s="17"/>
    </row>
    <row r="4066" spans="1:1" ht="16" x14ac:dyDescent="0.25">
      <c r="A4066" s="17"/>
    </row>
    <row r="4067" spans="1:1" ht="16" x14ac:dyDescent="0.25">
      <c r="A4067" s="17"/>
    </row>
    <row r="4068" spans="1:1" ht="16" x14ac:dyDescent="0.25">
      <c r="A4068" s="17"/>
    </row>
    <row r="4069" spans="1:1" ht="16" x14ac:dyDescent="0.25">
      <c r="A4069" s="17"/>
    </row>
    <row r="4070" spans="1:1" ht="16" x14ac:dyDescent="0.25">
      <c r="A4070" s="17"/>
    </row>
    <row r="4071" spans="1:1" ht="16" x14ac:dyDescent="0.25">
      <c r="A4071" s="17"/>
    </row>
    <row r="4072" spans="1:1" ht="16" x14ac:dyDescent="0.25">
      <c r="A4072" s="17"/>
    </row>
    <row r="4073" spans="1:1" ht="16" x14ac:dyDescent="0.25">
      <c r="A4073" s="17"/>
    </row>
    <row r="4074" spans="1:1" ht="16" x14ac:dyDescent="0.25">
      <c r="A4074" s="17"/>
    </row>
    <row r="4075" spans="1:1" ht="16" x14ac:dyDescent="0.25">
      <c r="A4075" s="17"/>
    </row>
    <row r="4076" spans="1:1" ht="16" x14ac:dyDescent="0.25">
      <c r="A4076" s="17"/>
    </row>
    <row r="4077" spans="1:1" ht="16" x14ac:dyDescent="0.25">
      <c r="A4077" s="17"/>
    </row>
    <row r="4078" spans="1:1" ht="16" x14ac:dyDescent="0.25">
      <c r="A4078" s="17"/>
    </row>
    <row r="4079" spans="1:1" ht="16" x14ac:dyDescent="0.25">
      <c r="A4079" s="17"/>
    </row>
    <row r="4080" spans="1:1" ht="16" x14ac:dyDescent="0.25">
      <c r="A4080" s="17"/>
    </row>
    <row r="4081" spans="1:1" ht="16" x14ac:dyDescent="0.25">
      <c r="A4081" s="17"/>
    </row>
    <row r="4082" spans="1:1" ht="16" x14ac:dyDescent="0.25">
      <c r="A4082" s="17"/>
    </row>
    <row r="4083" spans="1:1" ht="16" x14ac:dyDescent="0.25">
      <c r="A4083" s="17"/>
    </row>
    <row r="4084" spans="1:1" ht="16" x14ac:dyDescent="0.25">
      <c r="A4084" s="17"/>
    </row>
    <row r="4085" spans="1:1" ht="16" x14ac:dyDescent="0.25">
      <c r="A4085" s="17"/>
    </row>
    <row r="4086" spans="1:1" ht="16" x14ac:dyDescent="0.25">
      <c r="A4086" s="17"/>
    </row>
    <row r="4087" spans="1:1" ht="16" x14ac:dyDescent="0.25">
      <c r="A4087" s="17"/>
    </row>
    <row r="4088" spans="1:1" ht="16" x14ac:dyDescent="0.25">
      <c r="A4088" s="17"/>
    </row>
    <row r="4089" spans="1:1" ht="16" x14ac:dyDescent="0.25">
      <c r="A4089" s="17"/>
    </row>
    <row r="4090" spans="1:1" ht="16" x14ac:dyDescent="0.25">
      <c r="A4090" s="17"/>
    </row>
    <row r="4091" spans="1:1" ht="16" x14ac:dyDescent="0.25">
      <c r="A4091" s="17"/>
    </row>
    <row r="4092" spans="1:1" ht="16" x14ac:dyDescent="0.25">
      <c r="A4092" s="17"/>
    </row>
    <row r="4093" spans="1:1" ht="16" x14ac:dyDescent="0.25">
      <c r="A4093" s="17"/>
    </row>
    <row r="4094" spans="1:1" ht="16" x14ac:dyDescent="0.25">
      <c r="A4094" s="17"/>
    </row>
    <row r="4095" spans="1:1" ht="16" x14ac:dyDescent="0.25">
      <c r="A4095" s="17"/>
    </row>
    <row r="4096" spans="1:1" ht="16" x14ac:dyDescent="0.25">
      <c r="A4096" s="17"/>
    </row>
    <row r="4097" spans="1:1" ht="16" x14ac:dyDescent="0.25">
      <c r="A4097" s="17"/>
    </row>
    <row r="4098" spans="1:1" ht="16" x14ac:dyDescent="0.25">
      <c r="A4098" s="17"/>
    </row>
    <row r="4099" spans="1:1" ht="16" x14ac:dyDescent="0.25">
      <c r="A4099" s="17"/>
    </row>
    <row r="4100" spans="1:1" ht="16" x14ac:dyDescent="0.25">
      <c r="A4100" s="17"/>
    </row>
    <row r="4101" spans="1:1" ht="16" x14ac:dyDescent="0.25">
      <c r="A4101" s="17"/>
    </row>
    <row r="4102" spans="1:1" ht="16" x14ac:dyDescent="0.25">
      <c r="A4102" s="17"/>
    </row>
    <row r="4103" spans="1:1" ht="16" x14ac:dyDescent="0.25">
      <c r="A4103" s="17"/>
    </row>
    <row r="4104" spans="1:1" ht="16" x14ac:dyDescent="0.25">
      <c r="A4104" s="17"/>
    </row>
    <row r="4105" spans="1:1" ht="16" x14ac:dyDescent="0.25">
      <c r="A4105" s="17"/>
    </row>
    <row r="4106" spans="1:1" ht="16" x14ac:dyDescent="0.25">
      <c r="A4106" s="17"/>
    </row>
    <row r="4107" spans="1:1" ht="16" x14ac:dyDescent="0.25">
      <c r="A4107" s="17"/>
    </row>
    <row r="4108" spans="1:1" ht="16" x14ac:dyDescent="0.25">
      <c r="A4108" s="17"/>
    </row>
    <row r="4109" spans="1:1" ht="16" x14ac:dyDescent="0.25">
      <c r="A4109" s="17"/>
    </row>
    <row r="4110" spans="1:1" ht="16" x14ac:dyDescent="0.25">
      <c r="A4110" s="17"/>
    </row>
    <row r="4111" spans="1:1" ht="16" x14ac:dyDescent="0.25">
      <c r="A4111" s="17"/>
    </row>
    <row r="4112" spans="1:1" ht="16" x14ac:dyDescent="0.25">
      <c r="A4112" s="17"/>
    </row>
    <row r="4113" spans="1:1" ht="16" x14ac:dyDescent="0.25">
      <c r="A4113" s="17"/>
    </row>
    <row r="4114" spans="1:1" ht="16" x14ac:dyDescent="0.25">
      <c r="A4114" s="17"/>
    </row>
    <row r="4115" spans="1:1" ht="16" x14ac:dyDescent="0.25">
      <c r="A4115" s="17"/>
    </row>
    <row r="4116" spans="1:1" ht="16" x14ac:dyDescent="0.25">
      <c r="A4116" s="17"/>
    </row>
    <row r="4117" spans="1:1" ht="16" x14ac:dyDescent="0.25">
      <c r="A4117" s="17"/>
    </row>
    <row r="4118" spans="1:1" ht="16" x14ac:dyDescent="0.25">
      <c r="A4118" s="17"/>
    </row>
    <row r="4119" spans="1:1" ht="16" x14ac:dyDescent="0.25">
      <c r="A4119" s="17"/>
    </row>
    <row r="4120" spans="1:1" ht="16" x14ac:dyDescent="0.25">
      <c r="A4120" s="17"/>
    </row>
    <row r="4121" spans="1:1" ht="16" x14ac:dyDescent="0.25">
      <c r="A4121" s="17"/>
    </row>
    <row r="4122" spans="1:1" ht="16" x14ac:dyDescent="0.25">
      <c r="A4122" s="17"/>
    </row>
    <row r="4123" spans="1:1" ht="16" x14ac:dyDescent="0.25">
      <c r="A4123" s="17"/>
    </row>
    <row r="4124" spans="1:1" ht="16" x14ac:dyDescent="0.25">
      <c r="A4124" s="17"/>
    </row>
    <row r="4125" spans="1:1" ht="16" x14ac:dyDescent="0.25">
      <c r="A4125" s="17"/>
    </row>
    <row r="4126" spans="1:1" ht="16" x14ac:dyDescent="0.25">
      <c r="A4126" s="17"/>
    </row>
    <row r="4127" spans="1:1" ht="16" x14ac:dyDescent="0.25">
      <c r="A4127" s="17"/>
    </row>
    <row r="4128" spans="1:1" ht="16" x14ac:dyDescent="0.25">
      <c r="A4128" s="17"/>
    </row>
    <row r="4129" spans="1:1" ht="16" x14ac:dyDescent="0.25">
      <c r="A4129" s="17"/>
    </row>
    <row r="4130" spans="1:1" ht="16" x14ac:dyDescent="0.25">
      <c r="A4130" s="17"/>
    </row>
    <row r="4131" spans="1:1" ht="16" x14ac:dyDescent="0.25">
      <c r="A4131" s="17"/>
    </row>
    <row r="4132" spans="1:1" ht="16" x14ac:dyDescent="0.25">
      <c r="A4132" s="17"/>
    </row>
    <row r="4133" spans="1:1" ht="16" x14ac:dyDescent="0.25">
      <c r="A4133" s="17"/>
    </row>
    <row r="4134" spans="1:1" ht="16" x14ac:dyDescent="0.25">
      <c r="A4134" s="17"/>
    </row>
    <row r="4135" spans="1:1" ht="16" x14ac:dyDescent="0.25">
      <c r="A4135" s="17"/>
    </row>
    <row r="4136" spans="1:1" ht="16" x14ac:dyDescent="0.25">
      <c r="A4136" s="17"/>
    </row>
    <row r="4137" spans="1:1" ht="16" x14ac:dyDescent="0.25">
      <c r="A4137" s="17"/>
    </row>
    <row r="4138" spans="1:1" ht="16" x14ac:dyDescent="0.25">
      <c r="A4138" s="17"/>
    </row>
    <row r="4139" spans="1:1" ht="16" x14ac:dyDescent="0.25">
      <c r="A4139" s="17"/>
    </row>
    <row r="4140" spans="1:1" ht="16" x14ac:dyDescent="0.25">
      <c r="A4140" s="17"/>
    </row>
    <row r="4141" spans="1:1" ht="16" x14ac:dyDescent="0.25">
      <c r="A4141" s="17"/>
    </row>
    <row r="4142" spans="1:1" ht="16" x14ac:dyDescent="0.25">
      <c r="A4142" s="17"/>
    </row>
    <row r="4143" spans="1:1" ht="16" x14ac:dyDescent="0.25">
      <c r="A4143" s="17"/>
    </row>
    <row r="4144" spans="1:1" ht="16" x14ac:dyDescent="0.25">
      <c r="A4144" s="17"/>
    </row>
    <row r="4145" spans="1:1" ht="16" x14ac:dyDescent="0.25">
      <c r="A4145" s="17"/>
    </row>
    <row r="4146" spans="1:1" ht="16" x14ac:dyDescent="0.25">
      <c r="A4146" s="17"/>
    </row>
    <row r="4147" spans="1:1" ht="16" x14ac:dyDescent="0.25">
      <c r="A4147" s="17"/>
    </row>
    <row r="4148" spans="1:1" ht="16" x14ac:dyDescent="0.25">
      <c r="A4148" s="17"/>
    </row>
    <row r="4149" spans="1:1" ht="16" x14ac:dyDescent="0.25">
      <c r="A4149" s="17"/>
    </row>
    <row r="4150" spans="1:1" ht="16" x14ac:dyDescent="0.25">
      <c r="A4150" s="17"/>
    </row>
    <row r="4151" spans="1:1" ht="16" x14ac:dyDescent="0.25">
      <c r="A4151" s="17"/>
    </row>
    <row r="4152" spans="1:1" ht="16" x14ac:dyDescent="0.25">
      <c r="A4152" s="17"/>
    </row>
    <row r="4153" spans="1:1" ht="16" x14ac:dyDescent="0.25">
      <c r="A4153" s="17"/>
    </row>
    <row r="4154" spans="1:1" ht="16" x14ac:dyDescent="0.25">
      <c r="A4154" s="17"/>
    </row>
    <row r="4155" spans="1:1" ht="16" x14ac:dyDescent="0.25">
      <c r="A4155" s="17"/>
    </row>
    <row r="4156" spans="1:1" ht="16" x14ac:dyDescent="0.25">
      <c r="A4156" s="17"/>
    </row>
    <row r="4157" spans="1:1" ht="16" x14ac:dyDescent="0.25">
      <c r="A4157" s="17"/>
    </row>
    <row r="4158" spans="1:1" ht="16" x14ac:dyDescent="0.25">
      <c r="A4158" s="17"/>
    </row>
    <row r="4159" spans="1:1" ht="16" x14ac:dyDescent="0.25">
      <c r="A4159" s="17"/>
    </row>
    <row r="4160" spans="1:1" ht="16" x14ac:dyDescent="0.25">
      <c r="A4160" s="17"/>
    </row>
    <row r="4161" spans="1:1" ht="16" x14ac:dyDescent="0.25">
      <c r="A4161" s="17"/>
    </row>
    <row r="4162" spans="1:1" ht="16" x14ac:dyDescent="0.25">
      <c r="A4162" s="17"/>
    </row>
    <row r="4163" spans="1:1" ht="16" x14ac:dyDescent="0.25">
      <c r="A4163" s="17"/>
    </row>
    <row r="4164" spans="1:1" ht="16" x14ac:dyDescent="0.25">
      <c r="A4164" s="17"/>
    </row>
    <row r="4165" spans="1:1" ht="16" x14ac:dyDescent="0.25">
      <c r="A4165" s="17"/>
    </row>
    <row r="4166" spans="1:1" ht="16" x14ac:dyDescent="0.25">
      <c r="A4166" s="17"/>
    </row>
    <row r="4167" spans="1:1" ht="16" x14ac:dyDescent="0.25">
      <c r="A4167" s="17"/>
    </row>
    <row r="4168" spans="1:1" ht="16" x14ac:dyDescent="0.25">
      <c r="A4168" s="17"/>
    </row>
    <row r="4169" spans="1:1" ht="16" x14ac:dyDescent="0.25">
      <c r="A4169" s="17"/>
    </row>
    <row r="4170" spans="1:1" ht="16" x14ac:dyDescent="0.25">
      <c r="A4170" s="17"/>
    </row>
    <row r="4171" spans="1:1" ht="16" x14ac:dyDescent="0.25">
      <c r="A4171" s="17"/>
    </row>
    <row r="4172" spans="1:1" ht="16" x14ac:dyDescent="0.25">
      <c r="A4172" s="17"/>
    </row>
    <row r="4173" spans="1:1" ht="16" x14ac:dyDescent="0.25">
      <c r="A4173" s="17"/>
    </row>
    <row r="4174" spans="1:1" ht="16" x14ac:dyDescent="0.25">
      <c r="A4174" s="17"/>
    </row>
    <row r="4175" spans="1:1" ht="16" x14ac:dyDescent="0.25">
      <c r="A4175" s="17"/>
    </row>
    <row r="4176" spans="1:1" ht="16" x14ac:dyDescent="0.25">
      <c r="A4176" s="17"/>
    </row>
    <row r="4177" spans="1:1" ht="16" x14ac:dyDescent="0.25">
      <c r="A4177" s="17"/>
    </row>
    <row r="4178" spans="1:1" ht="16" x14ac:dyDescent="0.25">
      <c r="A4178" s="17"/>
    </row>
    <row r="4179" spans="1:1" ht="16" x14ac:dyDescent="0.25">
      <c r="A4179" s="17"/>
    </row>
    <row r="4180" spans="1:1" ht="16" x14ac:dyDescent="0.25">
      <c r="A4180" s="17"/>
    </row>
    <row r="4181" spans="1:1" ht="16" x14ac:dyDescent="0.25">
      <c r="A4181" s="17"/>
    </row>
    <row r="4182" spans="1:1" ht="16" x14ac:dyDescent="0.25">
      <c r="A4182" s="17"/>
    </row>
    <row r="4183" spans="1:1" ht="16" x14ac:dyDescent="0.25">
      <c r="A4183" s="17"/>
    </row>
    <row r="4184" spans="1:1" ht="16" x14ac:dyDescent="0.25">
      <c r="A4184" s="17"/>
    </row>
    <row r="4185" spans="1:1" ht="16" x14ac:dyDescent="0.25">
      <c r="A4185" s="17"/>
    </row>
    <row r="4186" spans="1:1" ht="16" x14ac:dyDescent="0.25">
      <c r="A4186" s="17"/>
    </row>
    <row r="4187" spans="1:1" ht="16" x14ac:dyDescent="0.25">
      <c r="A4187" s="17"/>
    </row>
    <row r="4188" spans="1:1" ht="16" x14ac:dyDescent="0.25">
      <c r="A4188" s="17"/>
    </row>
    <row r="4189" spans="1:1" ht="16" x14ac:dyDescent="0.25">
      <c r="A4189" s="17"/>
    </row>
    <row r="4190" spans="1:1" ht="16" x14ac:dyDescent="0.25">
      <c r="A4190" s="17"/>
    </row>
    <row r="4191" spans="1:1" ht="16" x14ac:dyDescent="0.25">
      <c r="A4191" s="17"/>
    </row>
    <row r="4192" spans="1:1" ht="16" x14ac:dyDescent="0.25">
      <c r="A4192" s="17"/>
    </row>
    <row r="4193" spans="1:1" ht="16" x14ac:dyDescent="0.25">
      <c r="A4193" s="17"/>
    </row>
    <row r="4194" spans="1:1" ht="16" x14ac:dyDescent="0.25">
      <c r="A4194" s="17"/>
    </row>
    <row r="4195" spans="1:1" ht="16" x14ac:dyDescent="0.25">
      <c r="A4195" s="17"/>
    </row>
    <row r="4196" spans="1:1" ht="16" x14ac:dyDescent="0.25">
      <c r="A4196" s="17"/>
    </row>
    <row r="4197" spans="1:1" ht="16" x14ac:dyDescent="0.25">
      <c r="A4197" s="17"/>
    </row>
    <row r="4198" spans="1:1" ht="16" x14ac:dyDescent="0.25">
      <c r="A4198" s="17"/>
    </row>
    <row r="4199" spans="1:1" ht="16" x14ac:dyDescent="0.25">
      <c r="A4199" s="17"/>
    </row>
    <row r="4200" spans="1:1" ht="16" x14ac:dyDescent="0.25">
      <c r="A4200" s="17"/>
    </row>
    <row r="4201" spans="1:1" ht="16" x14ac:dyDescent="0.25">
      <c r="A4201" s="17"/>
    </row>
    <row r="4202" spans="1:1" ht="16" x14ac:dyDescent="0.25">
      <c r="A4202" s="17"/>
    </row>
    <row r="4203" spans="1:1" ht="16" x14ac:dyDescent="0.25">
      <c r="A4203" s="17"/>
    </row>
    <row r="4204" spans="1:1" ht="16" x14ac:dyDescent="0.25">
      <c r="A4204" s="17"/>
    </row>
    <row r="4205" spans="1:1" ht="16" x14ac:dyDescent="0.25">
      <c r="A4205" s="17"/>
    </row>
    <row r="4206" spans="1:1" ht="16" x14ac:dyDescent="0.25">
      <c r="A4206" s="17"/>
    </row>
    <row r="4207" spans="1:1" ht="16" x14ac:dyDescent="0.25">
      <c r="A4207" s="17"/>
    </row>
    <row r="4208" spans="1:1" ht="16" x14ac:dyDescent="0.25">
      <c r="A4208" s="17"/>
    </row>
    <row r="4209" spans="1:1" ht="16" x14ac:dyDescent="0.25">
      <c r="A4209" s="17"/>
    </row>
    <row r="4210" spans="1:1" ht="16" x14ac:dyDescent="0.25">
      <c r="A4210" s="17"/>
    </row>
    <row r="4211" spans="1:1" ht="16" x14ac:dyDescent="0.25">
      <c r="A4211" s="17"/>
    </row>
    <row r="4212" spans="1:1" ht="16" x14ac:dyDescent="0.25">
      <c r="A4212" s="17"/>
    </row>
    <row r="4213" spans="1:1" ht="16" x14ac:dyDescent="0.25">
      <c r="A4213" s="17"/>
    </row>
    <row r="4214" spans="1:1" ht="16" x14ac:dyDescent="0.25">
      <c r="A4214" s="17"/>
    </row>
    <row r="4215" spans="1:1" ht="16" x14ac:dyDescent="0.25">
      <c r="A4215" s="17"/>
    </row>
    <row r="4216" spans="1:1" ht="16" x14ac:dyDescent="0.25">
      <c r="A4216" s="17"/>
    </row>
    <row r="4217" spans="1:1" ht="16" x14ac:dyDescent="0.25">
      <c r="A4217" s="17"/>
    </row>
    <row r="4218" spans="1:1" ht="16" x14ac:dyDescent="0.25">
      <c r="A4218" s="17"/>
    </row>
    <row r="4219" spans="1:1" ht="16" x14ac:dyDescent="0.25">
      <c r="A4219" s="17"/>
    </row>
    <row r="4220" spans="1:1" ht="16" x14ac:dyDescent="0.25">
      <c r="A4220" s="17"/>
    </row>
    <row r="4221" spans="1:1" ht="16" x14ac:dyDescent="0.25">
      <c r="A4221" s="17"/>
    </row>
    <row r="4222" spans="1:1" ht="16" x14ac:dyDescent="0.25">
      <c r="A4222" s="17"/>
    </row>
    <row r="4223" spans="1:1" ht="16" x14ac:dyDescent="0.25">
      <c r="A4223" s="17"/>
    </row>
    <row r="4224" spans="1:1" ht="16" x14ac:dyDescent="0.25">
      <c r="A4224" s="17"/>
    </row>
    <row r="4225" spans="1:1" ht="16" x14ac:dyDescent="0.25">
      <c r="A4225" s="17"/>
    </row>
    <row r="4226" spans="1:1" ht="16" x14ac:dyDescent="0.25">
      <c r="A4226" s="17"/>
    </row>
    <row r="4227" spans="1:1" ht="16" x14ac:dyDescent="0.25">
      <c r="A4227" s="17"/>
    </row>
    <row r="4228" spans="1:1" ht="16" x14ac:dyDescent="0.25">
      <c r="A4228" s="17"/>
    </row>
    <row r="4229" spans="1:1" ht="16" x14ac:dyDescent="0.25">
      <c r="A4229" s="17"/>
    </row>
    <row r="4230" spans="1:1" ht="16" x14ac:dyDescent="0.25">
      <c r="A4230" s="17"/>
    </row>
    <row r="4231" spans="1:1" ht="16" x14ac:dyDescent="0.25">
      <c r="A4231" s="17"/>
    </row>
    <row r="4232" spans="1:1" ht="16" x14ac:dyDescent="0.25">
      <c r="A4232" s="17"/>
    </row>
    <row r="4233" spans="1:1" ht="16" x14ac:dyDescent="0.25">
      <c r="A4233" s="17"/>
    </row>
    <row r="4234" spans="1:1" ht="16" x14ac:dyDescent="0.25">
      <c r="A4234" s="17"/>
    </row>
    <row r="4235" spans="1:1" ht="16" x14ac:dyDescent="0.25">
      <c r="A4235" s="17"/>
    </row>
    <row r="4236" spans="1:1" ht="16" x14ac:dyDescent="0.25">
      <c r="A4236" s="17"/>
    </row>
    <row r="4237" spans="1:1" ht="16" x14ac:dyDescent="0.25">
      <c r="A4237" s="17"/>
    </row>
    <row r="4238" spans="1:1" ht="16" x14ac:dyDescent="0.25">
      <c r="A4238" s="17"/>
    </row>
    <row r="4239" spans="1:1" ht="16" x14ac:dyDescent="0.25">
      <c r="A4239" s="17"/>
    </row>
    <row r="4240" spans="1:1" ht="16" x14ac:dyDescent="0.25">
      <c r="A4240" s="17"/>
    </row>
    <row r="4241" spans="1:1" ht="16" x14ac:dyDescent="0.25">
      <c r="A4241" s="17"/>
    </row>
    <row r="4242" spans="1:1" ht="16" x14ac:dyDescent="0.25">
      <c r="A4242" s="17"/>
    </row>
    <row r="4243" spans="1:1" ht="16" x14ac:dyDescent="0.25">
      <c r="A4243" s="17"/>
    </row>
    <row r="4244" spans="1:1" ht="16" x14ac:dyDescent="0.25">
      <c r="A4244" s="17"/>
    </row>
    <row r="4245" spans="1:1" ht="16" x14ac:dyDescent="0.25">
      <c r="A4245" s="17"/>
    </row>
    <row r="4246" spans="1:1" ht="16" x14ac:dyDescent="0.25">
      <c r="A4246" s="17"/>
    </row>
    <row r="4247" spans="1:1" ht="16" x14ac:dyDescent="0.25">
      <c r="A4247" s="17"/>
    </row>
    <row r="4248" spans="1:1" ht="16" x14ac:dyDescent="0.25">
      <c r="A4248" s="17"/>
    </row>
    <row r="4249" spans="1:1" ht="16" x14ac:dyDescent="0.25">
      <c r="A4249" s="17"/>
    </row>
    <row r="4250" spans="1:1" ht="16" x14ac:dyDescent="0.25">
      <c r="A4250" s="17"/>
    </row>
    <row r="4251" spans="1:1" ht="16" x14ac:dyDescent="0.25">
      <c r="A4251" s="17"/>
    </row>
    <row r="4252" spans="1:1" ht="16" x14ac:dyDescent="0.25">
      <c r="A4252" s="17"/>
    </row>
    <row r="4253" spans="1:1" ht="16" x14ac:dyDescent="0.25">
      <c r="A4253" s="17"/>
    </row>
    <row r="4254" spans="1:1" ht="16" x14ac:dyDescent="0.25">
      <c r="A4254" s="17"/>
    </row>
    <row r="4255" spans="1:1" ht="16" x14ac:dyDescent="0.25">
      <c r="A4255" s="17"/>
    </row>
    <row r="4256" spans="1:1" ht="16" x14ac:dyDescent="0.25">
      <c r="A4256" s="17"/>
    </row>
    <row r="4257" spans="1:1" ht="16" x14ac:dyDescent="0.25">
      <c r="A4257" s="17"/>
    </row>
    <row r="4258" spans="1:1" ht="16" x14ac:dyDescent="0.25">
      <c r="A4258" s="17"/>
    </row>
    <row r="4259" spans="1:1" ht="16" x14ac:dyDescent="0.25">
      <c r="A4259" s="17"/>
    </row>
    <row r="4260" spans="1:1" ht="16" x14ac:dyDescent="0.25">
      <c r="A4260" s="17"/>
    </row>
    <row r="4261" spans="1:1" ht="16" x14ac:dyDescent="0.25">
      <c r="A4261" s="17"/>
    </row>
    <row r="4262" spans="1:1" ht="16" x14ac:dyDescent="0.25">
      <c r="A4262" s="17"/>
    </row>
    <row r="4263" spans="1:1" ht="16" x14ac:dyDescent="0.25">
      <c r="A4263" s="17"/>
    </row>
    <row r="4264" spans="1:1" ht="16" x14ac:dyDescent="0.25">
      <c r="A4264" s="17"/>
    </row>
    <row r="4265" spans="1:1" ht="16" x14ac:dyDescent="0.25">
      <c r="A4265" s="17"/>
    </row>
    <row r="4266" spans="1:1" ht="16" x14ac:dyDescent="0.25">
      <c r="A4266" s="17"/>
    </row>
    <row r="4267" spans="1:1" ht="16" x14ac:dyDescent="0.25">
      <c r="A4267" s="17"/>
    </row>
    <row r="4268" spans="1:1" ht="16" x14ac:dyDescent="0.25">
      <c r="A4268" s="17"/>
    </row>
    <row r="4269" spans="1:1" ht="16" x14ac:dyDescent="0.25">
      <c r="A4269" s="17"/>
    </row>
    <row r="4270" spans="1:1" ht="16" x14ac:dyDescent="0.25">
      <c r="A4270" s="17"/>
    </row>
    <row r="4271" spans="1:1" ht="16" x14ac:dyDescent="0.25">
      <c r="A4271" s="17"/>
    </row>
    <row r="4272" spans="1:1" ht="16" x14ac:dyDescent="0.25">
      <c r="A4272" s="17"/>
    </row>
    <row r="4273" spans="1:1" ht="16" x14ac:dyDescent="0.25">
      <c r="A4273" s="17"/>
    </row>
    <row r="4274" spans="1:1" ht="16" x14ac:dyDescent="0.25">
      <c r="A4274" s="17"/>
    </row>
    <row r="4275" spans="1:1" ht="16" x14ac:dyDescent="0.25">
      <c r="A4275" s="17"/>
    </row>
    <row r="4276" spans="1:1" ht="16" x14ac:dyDescent="0.25">
      <c r="A4276" s="17"/>
    </row>
    <row r="4277" spans="1:1" ht="16" x14ac:dyDescent="0.25">
      <c r="A4277" s="17"/>
    </row>
    <row r="4278" spans="1:1" ht="16" x14ac:dyDescent="0.25">
      <c r="A4278" s="17"/>
    </row>
    <row r="4279" spans="1:1" ht="16" x14ac:dyDescent="0.25">
      <c r="A4279" s="17"/>
    </row>
    <row r="4280" spans="1:1" ht="16" x14ac:dyDescent="0.25">
      <c r="A4280" s="17"/>
    </row>
    <row r="4281" spans="1:1" ht="16" x14ac:dyDescent="0.25">
      <c r="A4281" s="17"/>
    </row>
    <row r="4282" spans="1:1" ht="16" x14ac:dyDescent="0.25">
      <c r="A4282" s="17"/>
    </row>
    <row r="4283" spans="1:1" ht="16" x14ac:dyDescent="0.25">
      <c r="A4283" s="17"/>
    </row>
    <row r="4284" spans="1:1" ht="16" x14ac:dyDescent="0.25">
      <c r="A4284" s="17"/>
    </row>
    <row r="4285" spans="1:1" ht="16" x14ac:dyDescent="0.25">
      <c r="A4285" s="17"/>
    </row>
    <row r="4286" spans="1:1" ht="16" x14ac:dyDescent="0.25">
      <c r="A4286" s="17"/>
    </row>
    <row r="4287" spans="1:1" ht="16" x14ac:dyDescent="0.25">
      <c r="A4287" s="17"/>
    </row>
    <row r="4288" spans="1:1" ht="16" x14ac:dyDescent="0.25">
      <c r="A4288" s="17"/>
    </row>
    <row r="4289" spans="1:1" ht="16" x14ac:dyDescent="0.25">
      <c r="A4289" s="17"/>
    </row>
    <row r="4290" spans="1:1" ht="16" x14ac:dyDescent="0.25">
      <c r="A4290" s="17"/>
    </row>
    <row r="4291" spans="1:1" ht="16" x14ac:dyDescent="0.25">
      <c r="A4291" s="17"/>
    </row>
    <row r="4292" spans="1:1" ht="16" x14ac:dyDescent="0.25">
      <c r="A4292" s="17"/>
    </row>
    <row r="4293" spans="1:1" ht="16" x14ac:dyDescent="0.25">
      <c r="A4293" s="17"/>
    </row>
    <row r="4294" spans="1:1" ht="16" x14ac:dyDescent="0.25">
      <c r="A4294" s="17"/>
    </row>
    <row r="4295" spans="1:1" ht="16" x14ac:dyDescent="0.25">
      <c r="A4295" s="17"/>
    </row>
    <row r="4296" spans="1:1" ht="16" x14ac:dyDescent="0.25">
      <c r="A4296" s="17"/>
    </row>
    <row r="4297" spans="1:1" ht="16" x14ac:dyDescent="0.25">
      <c r="A4297" s="17"/>
    </row>
    <row r="4298" spans="1:1" ht="16" x14ac:dyDescent="0.25">
      <c r="A4298" s="17"/>
    </row>
    <row r="4299" spans="1:1" ht="16" x14ac:dyDescent="0.25">
      <c r="A4299" s="17"/>
    </row>
    <row r="4300" spans="1:1" ht="16" x14ac:dyDescent="0.25">
      <c r="A4300" s="17"/>
    </row>
    <row r="4301" spans="1:1" ht="16" x14ac:dyDescent="0.25">
      <c r="A4301" s="17"/>
    </row>
    <row r="4302" spans="1:1" ht="16" x14ac:dyDescent="0.25">
      <c r="A4302" s="17"/>
    </row>
    <row r="4303" spans="1:1" ht="16" x14ac:dyDescent="0.25">
      <c r="A4303" s="17"/>
    </row>
    <row r="4304" spans="1:1" ht="16" x14ac:dyDescent="0.25">
      <c r="A4304" s="17"/>
    </row>
    <row r="4305" spans="1:1" ht="16" x14ac:dyDescent="0.25">
      <c r="A4305" s="17"/>
    </row>
    <row r="4306" spans="1:1" ht="16" x14ac:dyDescent="0.25">
      <c r="A4306" s="17"/>
    </row>
    <row r="4307" spans="1:1" ht="16" x14ac:dyDescent="0.25">
      <c r="A4307" s="17"/>
    </row>
    <row r="4308" spans="1:1" ht="16" x14ac:dyDescent="0.25">
      <c r="A4308" s="17"/>
    </row>
    <row r="4309" spans="1:1" ht="16" x14ac:dyDescent="0.25">
      <c r="A4309" s="17"/>
    </row>
    <row r="4310" spans="1:1" ht="16" x14ac:dyDescent="0.25">
      <c r="A4310" s="17"/>
    </row>
    <row r="4311" spans="1:1" ht="16" x14ac:dyDescent="0.25">
      <c r="A4311" s="17"/>
    </row>
    <row r="4312" spans="1:1" ht="16" x14ac:dyDescent="0.25">
      <c r="A4312" s="17"/>
    </row>
    <row r="4313" spans="1:1" ht="16" x14ac:dyDescent="0.25">
      <c r="A4313" s="17"/>
    </row>
    <row r="4314" spans="1:1" ht="16" x14ac:dyDescent="0.25">
      <c r="A4314" s="17"/>
    </row>
    <row r="4315" spans="1:1" ht="16" x14ac:dyDescent="0.25">
      <c r="A4315" s="17"/>
    </row>
    <row r="4316" spans="1:1" ht="16" x14ac:dyDescent="0.25">
      <c r="A4316" s="17"/>
    </row>
    <row r="4317" spans="1:1" ht="16" x14ac:dyDescent="0.25">
      <c r="A4317" s="17"/>
    </row>
    <row r="4318" spans="1:1" ht="16" x14ac:dyDescent="0.25">
      <c r="A4318" s="17"/>
    </row>
    <row r="4319" spans="1:1" ht="16" x14ac:dyDescent="0.25">
      <c r="A4319" s="17"/>
    </row>
    <row r="4320" spans="1:1" ht="16" x14ac:dyDescent="0.25">
      <c r="A4320" s="17"/>
    </row>
    <row r="4321" spans="1:1" ht="16" x14ac:dyDescent="0.25">
      <c r="A4321" s="17"/>
    </row>
    <row r="4322" spans="1:1" ht="16" x14ac:dyDescent="0.25">
      <c r="A4322" s="17"/>
    </row>
    <row r="4323" spans="1:1" ht="16" x14ac:dyDescent="0.25">
      <c r="A4323" s="17"/>
    </row>
    <row r="4324" spans="1:1" ht="16" x14ac:dyDescent="0.25">
      <c r="A4324" s="17"/>
    </row>
    <row r="4325" spans="1:1" ht="16" x14ac:dyDescent="0.25">
      <c r="A4325" s="17"/>
    </row>
    <row r="4326" spans="1:1" ht="16" x14ac:dyDescent="0.25">
      <c r="A4326" s="17"/>
    </row>
    <row r="4327" spans="1:1" ht="16" x14ac:dyDescent="0.25">
      <c r="A4327" s="17"/>
    </row>
    <row r="4328" spans="1:1" ht="16" x14ac:dyDescent="0.25">
      <c r="A4328" s="17"/>
    </row>
    <row r="4329" spans="1:1" ht="16" x14ac:dyDescent="0.25">
      <c r="A4329" s="17"/>
    </row>
    <row r="4330" spans="1:1" ht="16" x14ac:dyDescent="0.25">
      <c r="A4330" s="17"/>
    </row>
    <row r="4331" spans="1:1" ht="16" x14ac:dyDescent="0.25">
      <c r="A4331" s="17"/>
    </row>
    <row r="4332" spans="1:1" ht="16" x14ac:dyDescent="0.25">
      <c r="A4332" s="17"/>
    </row>
    <row r="4333" spans="1:1" ht="16" x14ac:dyDescent="0.25">
      <c r="A4333" s="17"/>
    </row>
    <row r="4334" spans="1:1" ht="16" x14ac:dyDescent="0.25">
      <c r="A4334" s="17"/>
    </row>
    <row r="4335" spans="1:1" ht="16" x14ac:dyDescent="0.25">
      <c r="A4335" s="17"/>
    </row>
    <row r="4336" spans="1:1" ht="16" x14ac:dyDescent="0.25">
      <c r="A4336" s="17"/>
    </row>
    <row r="4337" spans="1:1" ht="16" x14ac:dyDescent="0.25">
      <c r="A4337" s="17"/>
    </row>
    <row r="4338" spans="1:1" ht="16" x14ac:dyDescent="0.25">
      <c r="A4338" s="17"/>
    </row>
    <row r="4339" spans="1:1" ht="16" x14ac:dyDescent="0.25">
      <c r="A4339" s="17"/>
    </row>
    <row r="4340" spans="1:1" ht="16" x14ac:dyDescent="0.25">
      <c r="A4340" s="17"/>
    </row>
    <row r="4341" spans="1:1" ht="16" x14ac:dyDescent="0.25">
      <c r="A4341" s="17"/>
    </row>
    <row r="4342" spans="1:1" ht="16" x14ac:dyDescent="0.25">
      <c r="A4342" s="17"/>
    </row>
    <row r="4343" spans="1:1" ht="16" x14ac:dyDescent="0.25">
      <c r="A4343" s="17"/>
    </row>
    <row r="4344" spans="1:1" ht="16" x14ac:dyDescent="0.25">
      <c r="A4344" s="17"/>
    </row>
    <row r="4345" spans="1:1" ht="16" x14ac:dyDescent="0.25">
      <c r="A4345" s="17"/>
    </row>
    <row r="4346" spans="1:1" ht="16" x14ac:dyDescent="0.25">
      <c r="A4346" s="17"/>
    </row>
    <row r="4347" spans="1:1" ht="16" x14ac:dyDescent="0.25">
      <c r="A4347" s="17"/>
    </row>
    <row r="4348" spans="1:1" ht="16" x14ac:dyDescent="0.25">
      <c r="A4348" s="17"/>
    </row>
    <row r="4349" spans="1:1" ht="16" x14ac:dyDescent="0.25">
      <c r="A4349" s="17"/>
    </row>
    <row r="4350" spans="1:1" ht="16" x14ac:dyDescent="0.25">
      <c r="A4350" s="17"/>
    </row>
    <row r="4351" spans="1:1" ht="16" x14ac:dyDescent="0.25">
      <c r="A4351" s="17"/>
    </row>
    <row r="4352" spans="1:1" ht="16" x14ac:dyDescent="0.25">
      <c r="A4352" s="17"/>
    </row>
    <row r="4353" spans="1:1" ht="16" x14ac:dyDescent="0.25">
      <c r="A4353" s="17"/>
    </row>
    <row r="4354" spans="1:1" ht="16" x14ac:dyDescent="0.25">
      <c r="A4354" s="17"/>
    </row>
    <row r="4355" spans="1:1" ht="16" x14ac:dyDescent="0.25">
      <c r="A4355" s="17"/>
    </row>
    <row r="4356" spans="1:1" ht="16" x14ac:dyDescent="0.25">
      <c r="A4356" s="17"/>
    </row>
    <row r="4357" spans="1:1" ht="16" x14ac:dyDescent="0.25">
      <c r="A4357" s="17"/>
    </row>
    <row r="4358" spans="1:1" ht="16" x14ac:dyDescent="0.25">
      <c r="A4358" s="17"/>
    </row>
    <row r="4359" spans="1:1" ht="16" x14ac:dyDescent="0.25">
      <c r="A4359" s="17"/>
    </row>
    <row r="4360" spans="1:1" ht="16" x14ac:dyDescent="0.25">
      <c r="A4360" s="17"/>
    </row>
    <row r="4361" spans="1:1" ht="16" x14ac:dyDescent="0.25">
      <c r="A4361" s="17"/>
    </row>
    <row r="4362" spans="1:1" ht="16" x14ac:dyDescent="0.25">
      <c r="A4362" s="17"/>
    </row>
    <row r="4363" spans="1:1" ht="16" x14ac:dyDescent="0.25">
      <c r="A4363" s="17"/>
    </row>
    <row r="4364" spans="1:1" ht="16" x14ac:dyDescent="0.25">
      <c r="A4364" s="17"/>
    </row>
    <row r="4365" spans="1:1" ht="16" x14ac:dyDescent="0.25">
      <c r="A4365" s="17"/>
    </row>
    <row r="4366" spans="1:1" ht="16" x14ac:dyDescent="0.25">
      <c r="A4366" s="17"/>
    </row>
    <row r="4367" spans="1:1" ht="16" x14ac:dyDescent="0.25">
      <c r="A4367" s="17"/>
    </row>
    <row r="4368" spans="1:1" ht="16" x14ac:dyDescent="0.25">
      <c r="A4368" s="17"/>
    </row>
    <row r="4369" spans="1:1" ht="16" x14ac:dyDescent="0.25">
      <c r="A4369" s="17"/>
    </row>
    <row r="4370" spans="1:1" ht="16" x14ac:dyDescent="0.25">
      <c r="A4370" s="17"/>
    </row>
    <row r="4371" spans="1:1" ht="16" x14ac:dyDescent="0.25">
      <c r="A4371" s="17"/>
    </row>
    <row r="4372" spans="1:1" ht="16" x14ac:dyDescent="0.25">
      <c r="A4372" s="17"/>
    </row>
    <row r="4373" spans="1:1" ht="16" x14ac:dyDescent="0.25">
      <c r="A4373" s="17"/>
    </row>
    <row r="4374" spans="1:1" ht="16" x14ac:dyDescent="0.25">
      <c r="A4374" s="17"/>
    </row>
    <row r="4375" spans="1:1" ht="16" x14ac:dyDescent="0.25">
      <c r="A4375" s="17"/>
    </row>
    <row r="4376" spans="1:1" ht="16" x14ac:dyDescent="0.25">
      <c r="A4376" s="17"/>
    </row>
    <row r="4377" spans="1:1" ht="16" x14ac:dyDescent="0.25">
      <c r="A4377" s="17"/>
    </row>
    <row r="4378" spans="1:1" ht="16" x14ac:dyDescent="0.25">
      <c r="A4378" s="17"/>
    </row>
    <row r="4379" spans="1:1" ht="16" x14ac:dyDescent="0.25">
      <c r="A4379" s="17"/>
    </row>
    <row r="4380" spans="1:1" ht="16" x14ac:dyDescent="0.25">
      <c r="A4380" s="17"/>
    </row>
    <row r="4381" spans="1:1" ht="16" x14ac:dyDescent="0.25">
      <c r="A4381" s="17"/>
    </row>
    <row r="4382" spans="1:1" ht="16" x14ac:dyDescent="0.25">
      <c r="A4382" s="17"/>
    </row>
    <row r="4383" spans="1:1" ht="16" x14ac:dyDescent="0.25">
      <c r="A4383" s="17"/>
    </row>
    <row r="4384" spans="1:1" ht="16" x14ac:dyDescent="0.25">
      <c r="A4384" s="17"/>
    </row>
    <row r="4385" spans="1:1" ht="16" x14ac:dyDescent="0.25">
      <c r="A4385" s="17"/>
    </row>
    <row r="4386" spans="1:1" ht="16" x14ac:dyDescent="0.25">
      <c r="A4386" s="17"/>
    </row>
    <row r="4387" spans="1:1" ht="16" x14ac:dyDescent="0.25">
      <c r="A4387" s="17"/>
    </row>
    <row r="4388" spans="1:1" ht="16" x14ac:dyDescent="0.25">
      <c r="A4388" s="17"/>
    </row>
    <row r="4389" spans="1:1" ht="16" x14ac:dyDescent="0.25">
      <c r="A4389" s="17"/>
    </row>
    <row r="4390" spans="1:1" ht="16" x14ac:dyDescent="0.25">
      <c r="A4390" s="17"/>
    </row>
    <row r="4391" spans="1:1" ht="16" x14ac:dyDescent="0.25">
      <c r="A4391" s="17"/>
    </row>
    <row r="4392" spans="1:1" ht="16" x14ac:dyDescent="0.25">
      <c r="A4392" s="17"/>
    </row>
    <row r="4393" spans="1:1" ht="16" x14ac:dyDescent="0.25">
      <c r="A4393" s="17"/>
    </row>
    <row r="4394" spans="1:1" ht="16" x14ac:dyDescent="0.25">
      <c r="A4394" s="17"/>
    </row>
    <row r="4395" spans="1:1" ht="16" x14ac:dyDescent="0.25">
      <c r="A4395" s="17"/>
    </row>
    <row r="4396" spans="1:1" ht="16" x14ac:dyDescent="0.25">
      <c r="A4396" s="17"/>
    </row>
    <row r="4397" spans="1:1" ht="16" x14ac:dyDescent="0.25">
      <c r="A4397" s="17"/>
    </row>
    <row r="4398" spans="1:1" ht="16" x14ac:dyDescent="0.25">
      <c r="A4398" s="17"/>
    </row>
    <row r="4399" spans="1:1" ht="16" x14ac:dyDescent="0.25">
      <c r="A4399" s="17"/>
    </row>
    <row r="4400" spans="1:1" ht="16" x14ac:dyDescent="0.25">
      <c r="A4400" s="17"/>
    </row>
    <row r="4401" spans="1:1" ht="16" x14ac:dyDescent="0.25">
      <c r="A4401" s="17"/>
    </row>
    <row r="4402" spans="1:1" ht="16" x14ac:dyDescent="0.25">
      <c r="A4402" s="17"/>
    </row>
    <row r="4403" spans="1:1" ht="16" x14ac:dyDescent="0.25">
      <c r="A4403" s="17"/>
    </row>
    <row r="4404" spans="1:1" ht="16" x14ac:dyDescent="0.25">
      <c r="A4404" s="17"/>
    </row>
    <row r="4405" spans="1:1" ht="16" x14ac:dyDescent="0.25">
      <c r="A4405" s="17"/>
    </row>
    <row r="4406" spans="1:1" ht="16" x14ac:dyDescent="0.25">
      <c r="A4406" s="17"/>
    </row>
    <row r="4407" spans="1:1" ht="16" x14ac:dyDescent="0.25">
      <c r="A4407" s="17"/>
    </row>
    <row r="4408" spans="1:1" ht="16" x14ac:dyDescent="0.25">
      <c r="A4408" s="17"/>
    </row>
    <row r="4409" spans="1:1" ht="16" x14ac:dyDescent="0.25">
      <c r="A4409" s="17"/>
    </row>
    <row r="4410" spans="1:1" ht="16" x14ac:dyDescent="0.25">
      <c r="A4410" s="17"/>
    </row>
    <row r="4411" spans="1:1" ht="16" x14ac:dyDescent="0.25">
      <c r="A4411" s="17"/>
    </row>
    <row r="4412" spans="1:1" ht="16" x14ac:dyDescent="0.25">
      <c r="A4412" s="17"/>
    </row>
    <row r="4413" spans="1:1" ht="16" x14ac:dyDescent="0.25">
      <c r="A4413" s="17"/>
    </row>
    <row r="4414" spans="1:1" ht="16" x14ac:dyDescent="0.25">
      <c r="A4414" s="17"/>
    </row>
    <row r="4415" spans="1:1" ht="16" x14ac:dyDescent="0.25">
      <c r="A4415" s="17"/>
    </row>
    <row r="4416" spans="1:1" ht="16" x14ac:dyDescent="0.25">
      <c r="A4416" s="17"/>
    </row>
    <row r="4417" spans="1:1" ht="16" x14ac:dyDescent="0.25">
      <c r="A4417" s="17"/>
    </row>
    <row r="4418" spans="1:1" ht="16" x14ac:dyDescent="0.25">
      <c r="A4418" s="17"/>
    </row>
    <row r="4419" spans="1:1" ht="16" x14ac:dyDescent="0.25">
      <c r="A4419" s="17"/>
    </row>
    <row r="4420" spans="1:1" ht="16" x14ac:dyDescent="0.25">
      <c r="A4420" s="17"/>
    </row>
    <row r="4421" spans="1:1" ht="16" x14ac:dyDescent="0.25">
      <c r="A4421" s="17"/>
    </row>
    <row r="4422" spans="1:1" ht="16" x14ac:dyDescent="0.25">
      <c r="A4422" s="17"/>
    </row>
    <row r="4423" spans="1:1" ht="16" x14ac:dyDescent="0.25">
      <c r="A4423" s="17"/>
    </row>
    <row r="4424" spans="1:1" ht="16" x14ac:dyDescent="0.25">
      <c r="A4424" s="17"/>
    </row>
    <row r="4425" spans="1:1" ht="16" x14ac:dyDescent="0.25">
      <c r="A4425" s="17"/>
    </row>
    <row r="4426" spans="1:1" ht="16" x14ac:dyDescent="0.25">
      <c r="A4426" s="17"/>
    </row>
    <row r="4427" spans="1:1" ht="16" x14ac:dyDescent="0.25">
      <c r="A4427" s="17"/>
    </row>
    <row r="4428" spans="1:1" ht="16" x14ac:dyDescent="0.25">
      <c r="A4428" s="17"/>
    </row>
    <row r="4429" spans="1:1" ht="16" x14ac:dyDescent="0.25">
      <c r="A4429" s="17"/>
    </row>
    <row r="4430" spans="1:1" ht="16" x14ac:dyDescent="0.25">
      <c r="A4430" s="17"/>
    </row>
    <row r="4431" spans="1:1" ht="16" x14ac:dyDescent="0.25">
      <c r="A4431" s="17"/>
    </row>
    <row r="4432" spans="1:1" ht="16" x14ac:dyDescent="0.25">
      <c r="A4432" s="17"/>
    </row>
    <row r="4433" spans="1:1" ht="16" x14ac:dyDescent="0.25">
      <c r="A4433" s="17"/>
    </row>
    <row r="4434" spans="1:1" ht="16" x14ac:dyDescent="0.25">
      <c r="A4434" s="17"/>
    </row>
    <row r="4435" spans="1:1" ht="16" x14ac:dyDescent="0.25">
      <c r="A4435" s="17"/>
    </row>
    <row r="4436" spans="1:1" ht="16" x14ac:dyDescent="0.25">
      <c r="A4436" s="17"/>
    </row>
    <row r="4437" spans="1:1" ht="16" x14ac:dyDescent="0.25">
      <c r="A4437" s="17"/>
    </row>
    <row r="4438" spans="1:1" ht="16" x14ac:dyDescent="0.25">
      <c r="A4438" s="17"/>
    </row>
    <row r="4439" spans="1:1" ht="16" x14ac:dyDescent="0.25">
      <c r="A4439" s="17"/>
    </row>
    <row r="4440" spans="1:1" ht="16" x14ac:dyDescent="0.25">
      <c r="A4440" s="17"/>
    </row>
    <row r="4441" spans="1:1" ht="16" x14ac:dyDescent="0.25">
      <c r="A4441" s="17"/>
    </row>
    <row r="4442" spans="1:1" ht="16" x14ac:dyDescent="0.25">
      <c r="A4442" s="17"/>
    </row>
    <row r="4443" spans="1:1" ht="16" x14ac:dyDescent="0.25">
      <c r="A4443" s="17"/>
    </row>
    <row r="4444" spans="1:1" ht="16" x14ac:dyDescent="0.25">
      <c r="A4444" s="17"/>
    </row>
    <row r="4445" spans="1:1" ht="16" x14ac:dyDescent="0.25">
      <c r="A4445" s="17"/>
    </row>
    <row r="4446" spans="1:1" ht="16" x14ac:dyDescent="0.25">
      <c r="A4446" s="17"/>
    </row>
    <row r="4447" spans="1:1" ht="16" x14ac:dyDescent="0.25">
      <c r="A4447" s="17"/>
    </row>
    <row r="4448" spans="1:1" ht="16" x14ac:dyDescent="0.25">
      <c r="A4448" s="17"/>
    </row>
    <row r="4449" spans="1:1" ht="16" x14ac:dyDescent="0.25">
      <c r="A4449" s="17"/>
    </row>
    <row r="4450" spans="1:1" ht="16" x14ac:dyDescent="0.25">
      <c r="A4450" s="17"/>
    </row>
    <row r="4451" spans="1:1" ht="16" x14ac:dyDescent="0.25">
      <c r="A4451" s="17"/>
    </row>
    <row r="4452" spans="1:1" ht="16" x14ac:dyDescent="0.25">
      <c r="A4452" s="17"/>
    </row>
    <row r="4453" spans="1:1" ht="16" x14ac:dyDescent="0.25">
      <c r="A4453" s="17"/>
    </row>
    <row r="4454" spans="1:1" ht="16" x14ac:dyDescent="0.25">
      <c r="A4454" s="17"/>
    </row>
    <row r="4455" spans="1:1" ht="16" x14ac:dyDescent="0.25">
      <c r="A4455" s="17"/>
    </row>
    <row r="4456" spans="1:1" ht="16" x14ac:dyDescent="0.25">
      <c r="A4456" s="17"/>
    </row>
    <row r="4457" spans="1:1" ht="16" x14ac:dyDescent="0.25">
      <c r="A4457" s="17"/>
    </row>
    <row r="4458" spans="1:1" ht="16" x14ac:dyDescent="0.25">
      <c r="A4458" s="17"/>
    </row>
    <row r="4459" spans="1:1" ht="16" x14ac:dyDescent="0.25">
      <c r="A4459" s="17"/>
    </row>
    <row r="4460" spans="1:1" ht="16" x14ac:dyDescent="0.25">
      <c r="A4460" s="17"/>
    </row>
    <row r="4461" spans="1:1" ht="16" x14ac:dyDescent="0.25">
      <c r="A4461" s="17"/>
    </row>
    <row r="4462" spans="1:1" ht="16" x14ac:dyDescent="0.25">
      <c r="A4462" s="17"/>
    </row>
    <row r="4463" spans="1:1" ht="16" x14ac:dyDescent="0.25">
      <c r="A4463" s="17"/>
    </row>
    <row r="4464" spans="1:1" ht="16" x14ac:dyDescent="0.25">
      <c r="A4464" s="17"/>
    </row>
    <row r="4465" spans="1:1" ht="16" x14ac:dyDescent="0.25">
      <c r="A4465" s="17"/>
    </row>
    <row r="4466" spans="1:1" ht="16" x14ac:dyDescent="0.25">
      <c r="A4466" s="17"/>
    </row>
    <row r="4467" spans="1:1" ht="16" x14ac:dyDescent="0.25">
      <c r="A4467" s="17"/>
    </row>
    <row r="4468" spans="1:1" ht="16" x14ac:dyDescent="0.25">
      <c r="A4468" s="17"/>
    </row>
    <row r="4469" spans="1:1" ht="16" x14ac:dyDescent="0.25">
      <c r="A4469" s="17"/>
    </row>
    <row r="4470" spans="1:1" ht="16" x14ac:dyDescent="0.25">
      <c r="A4470" s="17"/>
    </row>
    <row r="4471" spans="1:1" ht="16" x14ac:dyDescent="0.25">
      <c r="A4471" s="17"/>
    </row>
    <row r="4472" spans="1:1" ht="16" x14ac:dyDescent="0.25">
      <c r="A4472" s="17"/>
    </row>
    <row r="4473" spans="1:1" ht="16" x14ac:dyDescent="0.25">
      <c r="A4473" s="17"/>
    </row>
    <row r="4474" spans="1:1" ht="16" x14ac:dyDescent="0.25">
      <c r="A4474" s="17"/>
    </row>
    <row r="4475" spans="1:1" ht="16" x14ac:dyDescent="0.25">
      <c r="A4475" s="17"/>
    </row>
    <row r="4476" spans="1:1" ht="16" x14ac:dyDescent="0.25">
      <c r="A4476" s="17"/>
    </row>
    <row r="4477" spans="1:1" ht="16" x14ac:dyDescent="0.25">
      <c r="A4477" s="17"/>
    </row>
    <row r="4478" spans="1:1" ht="16" x14ac:dyDescent="0.25">
      <c r="A4478" s="17"/>
    </row>
    <row r="4479" spans="1:1" ht="16" x14ac:dyDescent="0.25">
      <c r="A4479" s="17"/>
    </row>
    <row r="4480" spans="1:1" ht="16" x14ac:dyDescent="0.25">
      <c r="A4480" s="17"/>
    </row>
    <row r="4481" spans="1:1" ht="16" x14ac:dyDescent="0.25">
      <c r="A4481" s="17"/>
    </row>
    <row r="4482" spans="1:1" ht="16" x14ac:dyDescent="0.25">
      <c r="A4482" s="17"/>
    </row>
    <row r="4483" spans="1:1" ht="16" x14ac:dyDescent="0.25">
      <c r="A4483" s="17"/>
    </row>
    <row r="4484" spans="1:1" ht="16" x14ac:dyDescent="0.25">
      <c r="A4484" s="17"/>
    </row>
    <row r="4485" spans="1:1" ht="16" x14ac:dyDescent="0.25">
      <c r="A4485" s="17"/>
    </row>
    <row r="4486" spans="1:1" ht="16" x14ac:dyDescent="0.25">
      <c r="A4486" s="17"/>
    </row>
    <row r="4487" spans="1:1" ht="16" x14ac:dyDescent="0.25">
      <c r="A4487" s="17"/>
    </row>
    <row r="4488" spans="1:1" ht="16" x14ac:dyDescent="0.25">
      <c r="A4488" s="17"/>
    </row>
    <row r="4489" spans="1:1" ht="16" x14ac:dyDescent="0.25">
      <c r="A4489" s="17"/>
    </row>
    <row r="4490" spans="1:1" ht="16" x14ac:dyDescent="0.25">
      <c r="A4490" s="17"/>
    </row>
    <row r="4491" spans="1:1" ht="16" x14ac:dyDescent="0.25">
      <c r="A4491" s="17"/>
    </row>
    <row r="4492" spans="1:1" ht="16" x14ac:dyDescent="0.25">
      <c r="A4492" s="17"/>
    </row>
    <row r="4493" spans="1:1" ht="16" x14ac:dyDescent="0.25">
      <c r="A4493" s="17"/>
    </row>
    <row r="4494" spans="1:1" ht="16" x14ac:dyDescent="0.25">
      <c r="A4494" s="17"/>
    </row>
    <row r="4495" spans="1:1" ht="16" x14ac:dyDescent="0.25">
      <c r="A4495" s="17"/>
    </row>
    <row r="4496" spans="1:1" ht="16" x14ac:dyDescent="0.25">
      <c r="A4496" s="17"/>
    </row>
    <row r="4497" spans="1:1" ht="16" x14ac:dyDescent="0.25">
      <c r="A4497" s="17"/>
    </row>
    <row r="4498" spans="1:1" ht="16" x14ac:dyDescent="0.25">
      <c r="A4498" s="17"/>
    </row>
    <row r="4499" spans="1:1" ht="16" x14ac:dyDescent="0.25">
      <c r="A4499" s="17"/>
    </row>
    <row r="4500" spans="1:1" ht="16" x14ac:dyDescent="0.25">
      <c r="A4500" s="17"/>
    </row>
    <row r="4501" spans="1:1" ht="16" x14ac:dyDescent="0.25">
      <c r="A4501" s="17"/>
    </row>
    <row r="4502" spans="1:1" ht="16" x14ac:dyDescent="0.25">
      <c r="A4502" s="17"/>
    </row>
    <row r="4503" spans="1:1" ht="16" x14ac:dyDescent="0.25">
      <c r="A4503" s="17"/>
    </row>
    <row r="4504" spans="1:1" ht="16" x14ac:dyDescent="0.25">
      <c r="A4504" s="17"/>
    </row>
    <row r="4505" spans="1:1" ht="16" x14ac:dyDescent="0.25">
      <c r="A4505" s="17"/>
    </row>
    <row r="4506" spans="1:1" ht="16" x14ac:dyDescent="0.25">
      <c r="A4506" s="17"/>
    </row>
    <row r="4507" spans="1:1" ht="16" x14ac:dyDescent="0.25">
      <c r="A4507" s="17"/>
    </row>
    <row r="4508" spans="1:1" ht="16" x14ac:dyDescent="0.25">
      <c r="A4508" s="17"/>
    </row>
    <row r="4509" spans="1:1" ht="16" x14ac:dyDescent="0.25">
      <c r="A4509" s="17"/>
    </row>
    <row r="4510" spans="1:1" ht="16" x14ac:dyDescent="0.25">
      <c r="A4510" s="17"/>
    </row>
    <row r="4511" spans="1:1" ht="16" x14ac:dyDescent="0.25">
      <c r="A4511" s="17"/>
    </row>
    <row r="4512" spans="1:1" ht="16" x14ac:dyDescent="0.25">
      <c r="A4512" s="17"/>
    </row>
    <row r="4513" spans="1:1" ht="16" x14ac:dyDescent="0.25">
      <c r="A4513" s="17"/>
    </row>
    <row r="4514" spans="1:1" ht="16" x14ac:dyDescent="0.25">
      <c r="A4514" s="17"/>
    </row>
    <row r="4515" spans="1:1" ht="16" x14ac:dyDescent="0.25">
      <c r="A4515" s="17"/>
    </row>
    <row r="4516" spans="1:1" ht="16" x14ac:dyDescent="0.25">
      <c r="A4516" s="17"/>
    </row>
    <row r="4517" spans="1:1" ht="16" x14ac:dyDescent="0.25">
      <c r="A4517" s="17"/>
    </row>
    <row r="4518" spans="1:1" ht="16" x14ac:dyDescent="0.25">
      <c r="A4518" s="17"/>
    </row>
    <row r="4519" spans="1:1" ht="16" x14ac:dyDescent="0.25">
      <c r="A4519" s="17"/>
    </row>
    <row r="4520" spans="1:1" ht="16" x14ac:dyDescent="0.25">
      <c r="A4520" s="17"/>
    </row>
    <row r="4521" spans="1:1" ht="16" x14ac:dyDescent="0.25">
      <c r="A4521" s="17"/>
    </row>
    <row r="4522" spans="1:1" ht="16" x14ac:dyDescent="0.25">
      <c r="A4522" s="17"/>
    </row>
    <row r="4523" spans="1:1" ht="16" x14ac:dyDescent="0.25">
      <c r="A4523" s="17"/>
    </row>
    <row r="4524" spans="1:1" ht="16" x14ac:dyDescent="0.25">
      <c r="A4524" s="17"/>
    </row>
    <row r="4525" spans="1:1" ht="16" x14ac:dyDescent="0.25">
      <c r="A4525" s="17"/>
    </row>
    <row r="4526" spans="1:1" ht="16" x14ac:dyDescent="0.25">
      <c r="A4526" s="17"/>
    </row>
    <row r="4527" spans="1:1" ht="16" x14ac:dyDescent="0.25">
      <c r="A4527" s="17"/>
    </row>
    <row r="4528" spans="1:1" ht="16" x14ac:dyDescent="0.25">
      <c r="A4528" s="17"/>
    </row>
    <row r="4529" spans="1:1" ht="16" x14ac:dyDescent="0.25">
      <c r="A4529" s="17"/>
    </row>
    <row r="4530" spans="1:1" ht="16" x14ac:dyDescent="0.25">
      <c r="A4530" s="17"/>
    </row>
    <row r="4531" spans="1:1" ht="16" x14ac:dyDescent="0.25">
      <c r="A4531" s="17"/>
    </row>
    <row r="4532" spans="1:1" ht="16" x14ac:dyDescent="0.25">
      <c r="A4532" s="17"/>
    </row>
    <row r="4533" spans="1:1" ht="16" x14ac:dyDescent="0.25">
      <c r="A4533" s="17"/>
    </row>
    <row r="4534" spans="1:1" ht="16" x14ac:dyDescent="0.25">
      <c r="A4534" s="17"/>
    </row>
    <row r="4535" spans="1:1" ht="16" x14ac:dyDescent="0.25">
      <c r="A4535" s="17"/>
    </row>
    <row r="4536" spans="1:1" ht="16" x14ac:dyDescent="0.25">
      <c r="A4536" s="17"/>
    </row>
    <row r="4537" spans="1:1" ht="16" x14ac:dyDescent="0.25">
      <c r="A4537" s="17"/>
    </row>
    <row r="4538" spans="1:1" ht="16" x14ac:dyDescent="0.25">
      <c r="A4538" s="17"/>
    </row>
    <row r="4539" spans="1:1" ht="16" x14ac:dyDescent="0.25">
      <c r="A4539" s="17"/>
    </row>
    <row r="4540" spans="1:1" ht="16" x14ac:dyDescent="0.25">
      <c r="A4540" s="17"/>
    </row>
    <row r="4541" spans="1:1" ht="16" x14ac:dyDescent="0.25">
      <c r="A4541" s="17"/>
    </row>
    <row r="4542" spans="1:1" ht="16" x14ac:dyDescent="0.25">
      <c r="A4542" s="17"/>
    </row>
    <row r="4543" spans="1:1" ht="16" x14ac:dyDescent="0.25">
      <c r="A4543" s="17"/>
    </row>
    <row r="4544" spans="1:1" ht="16" x14ac:dyDescent="0.25">
      <c r="A4544" s="17"/>
    </row>
    <row r="4545" spans="1:1" ht="16" x14ac:dyDescent="0.25">
      <c r="A4545" s="17"/>
    </row>
    <row r="4546" spans="1:1" ht="16" x14ac:dyDescent="0.25">
      <c r="A4546" s="17"/>
    </row>
    <row r="4547" spans="1:1" ht="16" x14ac:dyDescent="0.25">
      <c r="A4547" s="17"/>
    </row>
    <row r="4548" spans="1:1" ht="16" x14ac:dyDescent="0.25">
      <c r="A4548" s="17"/>
    </row>
    <row r="4549" spans="1:1" ht="16" x14ac:dyDescent="0.25">
      <c r="A4549" s="17"/>
    </row>
    <row r="4550" spans="1:1" ht="16" x14ac:dyDescent="0.25">
      <c r="A4550" s="17"/>
    </row>
    <row r="4551" spans="1:1" ht="16" x14ac:dyDescent="0.25">
      <c r="A4551" s="17"/>
    </row>
    <row r="4552" spans="1:1" ht="16" x14ac:dyDescent="0.25">
      <c r="A4552" s="17"/>
    </row>
    <row r="4553" spans="1:1" ht="16" x14ac:dyDescent="0.25">
      <c r="A4553" s="17"/>
    </row>
    <row r="4554" spans="1:1" ht="16" x14ac:dyDescent="0.25">
      <c r="A4554" s="17"/>
    </row>
    <row r="4555" spans="1:1" ht="16" x14ac:dyDescent="0.25">
      <c r="A4555" s="17"/>
    </row>
    <row r="4556" spans="1:1" ht="16" x14ac:dyDescent="0.25">
      <c r="A4556" s="17"/>
    </row>
    <row r="4557" spans="1:1" ht="16" x14ac:dyDescent="0.25">
      <c r="A4557" s="17"/>
    </row>
    <row r="4558" spans="1:1" ht="16" x14ac:dyDescent="0.25">
      <c r="A4558" s="17"/>
    </row>
    <row r="4559" spans="1:1" ht="16" x14ac:dyDescent="0.25">
      <c r="A4559" s="17"/>
    </row>
    <row r="4560" spans="1:1" ht="16" x14ac:dyDescent="0.25">
      <c r="A4560" s="17"/>
    </row>
    <row r="4561" spans="1:1" ht="16" x14ac:dyDescent="0.25">
      <c r="A4561" s="17"/>
    </row>
    <row r="4562" spans="1:1" ht="16" x14ac:dyDescent="0.25">
      <c r="A4562" s="17"/>
    </row>
    <row r="4563" spans="1:1" ht="16" x14ac:dyDescent="0.25">
      <c r="A4563" s="17"/>
    </row>
    <row r="4564" spans="1:1" ht="16" x14ac:dyDescent="0.25">
      <c r="A4564" s="17"/>
    </row>
    <row r="4565" spans="1:1" ht="16" x14ac:dyDescent="0.25">
      <c r="A4565" s="17"/>
    </row>
    <row r="4566" spans="1:1" ht="16" x14ac:dyDescent="0.25">
      <c r="A4566" s="17"/>
    </row>
    <row r="4567" spans="1:1" ht="16" x14ac:dyDescent="0.25">
      <c r="A4567" s="17"/>
    </row>
    <row r="4568" spans="1:1" ht="16" x14ac:dyDescent="0.25">
      <c r="A4568" s="17"/>
    </row>
    <row r="4569" spans="1:1" ht="16" x14ac:dyDescent="0.25">
      <c r="A4569" s="17"/>
    </row>
    <row r="4570" spans="1:1" ht="16" x14ac:dyDescent="0.25">
      <c r="A4570" s="17"/>
    </row>
    <row r="4571" spans="1:1" ht="16" x14ac:dyDescent="0.25">
      <c r="A4571" s="17"/>
    </row>
    <row r="4572" spans="1:1" ht="16" x14ac:dyDescent="0.25">
      <c r="A4572" s="17"/>
    </row>
    <row r="4573" spans="1:1" ht="16" x14ac:dyDescent="0.25">
      <c r="A4573" s="17"/>
    </row>
    <row r="4574" spans="1:1" ht="16" x14ac:dyDescent="0.25">
      <c r="A4574" s="17"/>
    </row>
    <row r="4575" spans="1:1" ht="16" x14ac:dyDescent="0.25">
      <c r="A4575" s="17"/>
    </row>
    <row r="4576" spans="1:1" ht="16" x14ac:dyDescent="0.25">
      <c r="A4576" s="17"/>
    </row>
    <row r="4577" spans="1:1" ht="16" x14ac:dyDescent="0.25">
      <c r="A4577" s="17"/>
    </row>
    <row r="4578" spans="1:1" ht="16" x14ac:dyDescent="0.25">
      <c r="A4578" s="17"/>
    </row>
    <row r="4579" spans="1:1" ht="16" x14ac:dyDescent="0.25">
      <c r="A4579" s="17"/>
    </row>
    <row r="4580" spans="1:1" ht="16" x14ac:dyDescent="0.25">
      <c r="A4580" s="17"/>
    </row>
    <row r="4581" spans="1:1" ht="16" x14ac:dyDescent="0.25">
      <c r="A4581" s="17"/>
    </row>
    <row r="4582" spans="1:1" ht="16" x14ac:dyDescent="0.25">
      <c r="A4582" s="17"/>
    </row>
    <row r="4583" spans="1:1" ht="16" x14ac:dyDescent="0.25">
      <c r="A4583" s="17"/>
    </row>
    <row r="4584" spans="1:1" ht="16" x14ac:dyDescent="0.25">
      <c r="A4584" s="17"/>
    </row>
    <row r="4585" spans="1:1" ht="16" x14ac:dyDescent="0.25">
      <c r="A4585" s="17"/>
    </row>
    <row r="4586" spans="1:1" ht="16" x14ac:dyDescent="0.25">
      <c r="A4586" s="17"/>
    </row>
    <row r="4587" spans="1:1" ht="16" x14ac:dyDescent="0.25">
      <c r="A4587" s="17"/>
    </row>
    <row r="4588" spans="1:1" ht="16" x14ac:dyDescent="0.25">
      <c r="A4588" s="17"/>
    </row>
    <row r="4589" spans="1:1" ht="16" x14ac:dyDescent="0.25">
      <c r="A4589" s="17"/>
    </row>
    <row r="4590" spans="1:1" ht="16" x14ac:dyDescent="0.25">
      <c r="A4590" s="17"/>
    </row>
    <row r="4591" spans="1:1" ht="16" x14ac:dyDescent="0.25">
      <c r="A4591" s="17"/>
    </row>
    <row r="4592" spans="1:1" ht="16" x14ac:dyDescent="0.25">
      <c r="A4592" s="17"/>
    </row>
    <row r="4593" spans="1:1" ht="16" x14ac:dyDescent="0.25">
      <c r="A4593" s="17"/>
    </row>
    <row r="4594" spans="1:1" ht="16" x14ac:dyDescent="0.25">
      <c r="A4594" s="17"/>
    </row>
    <row r="4595" spans="1:1" ht="16" x14ac:dyDescent="0.25">
      <c r="A4595" s="17"/>
    </row>
    <row r="4596" spans="1:1" ht="16" x14ac:dyDescent="0.25">
      <c r="A4596" s="17"/>
    </row>
    <row r="4597" spans="1:1" ht="16" x14ac:dyDescent="0.25">
      <c r="A4597" s="17"/>
    </row>
    <row r="4598" spans="1:1" ht="16" x14ac:dyDescent="0.25">
      <c r="A4598" s="17"/>
    </row>
    <row r="4599" spans="1:1" ht="16" x14ac:dyDescent="0.25">
      <c r="A4599" s="17"/>
    </row>
    <row r="4600" spans="1:1" ht="16" x14ac:dyDescent="0.25">
      <c r="A4600" s="17"/>
    </row>
    <row r="4601" spans="1:1" ht="16" x14ac:dyDescent="0.25">
      <c r="A4601" s="17"/>
    </row>
    <row r="4602" spans="1:1" ht="16" x14ac:dyDescent="0.25">
      <c r="A4602" s="17"/>
    </row>
    <row r="4603" spans="1:1" ht="16" x14ac:dyDescent="0.25">
      <c r="A4603" s="17"/>
    </row>
    <row r="4604" spans="1:1" ht="16" x14ac:dyDescent="0.25">
      <c r="A4604" s="17"/>
    </row>
    <row r="4605" spans="1:1" ht="16" x14ac:dyDescent="0.25">
      <c r="A4605" s="17"/>
    </row>
    <row r="4606" spans="1:1" ht="16" x14ac:dyDescent="0.25">
      <c r="A4606" s="17"/>
    </row>
    <row r="4607" spans="1:1" ht="16" x14ac:dyDescent="0.25">
      <c r="A4607" s="17"/>
    </row>
    <row r="4608" spans="1:1" ht="16" x14ac:dyDescent="0.25">
      <c r="A4608" s="17"/>
    </row>
    <row r="4609" spans="1:1" ht="16" x14ac:dyDescent="0.25">
      <c r="A4609" s="17"/>
    </row>
    <row r="4610" spans="1:1" ht="16" x14ac:dyDescent="0.25">
      <c r="A4610" s="17"/>
    </row>
    <row r="4611" spans="1:1" ht="16" x14ac:dyDescent="0.25">
      <c r="A4611" s="17"/>
    </row>
    <row r="4612" spans="1:1" ht="16" x14ac:dyDescent="0.25">
      <c r="A4612" s="17"/>
    </row>
    <row r="4613" spans="1:1" ht="16" x14ac:dyDescent="0.25">
      <c r="A4613" s="17"/>
    </row>
    <row r="4614" spans="1:1" ht="16" x14ac:dyDescent="0.25">
      <c r="A4614" s="17"/>
    </row>
    <row r="4615" spans="1:1" ht="16" x14ac:dyDescent="0.25">
      <c r="A4615" s="17"/>
    </row>
    <row r="4616" spans="1:1" ht="16" x14ac:dyDescent="0.25">
      <c r="A4616" s="17"/>
    </row>
    <row r="4617" spans="1:1" ht="16" x14ac:dyDescent="0.25">
      <c r="A4617" s="17"/>
    </row>
    <row r="4618" spans="1:1" ht="16" x14ac:dyDescent="0.25">
      <c r="A4618" s="17"/>
    </row>
    <row r="4619" spans="1:1" ht="16" x14ac:dyDescent="0.25">
      <c r="A4619" s="17"/>
    </row>
    <row r="4620" spans="1:1" ht="16" x14ac:dyDescent="0.25">
      <c r="A4620" s="17"/>
    </row>
    <row r="4621" spans="1:1" ht="16" x14ac:dyDescent="0.25">
      <c r="A4621" s="17"/>
    </row>
    <row r="4622" spans="1:1" ht="16" x14ac:dyDescent="0.25">
      <c r="A4622" s="17"/>
    </row>
    <row r="4623" spans="1:1" ht="16" x14ac:dyDescent="0.25">
      <c r="A4623" s="17"/>
    </row>
    <row r="4624" spans="1:1" ht="16" x14ac:dyDescent="0.25">
      <c r="A4624" s="17"/>
    </row>
    <row r="4625" spans="1:1" ht="16" x14ac:dyDescent="0.25">
      <c r="A4625" s="17"/>
    </row>
    <row r="4626" spans="1:1" ht="16" x14ac:dyDescent="0.25">
      <c r="A4626" s="17"/>
    </row>
    <row r="4627" spans="1:1" ht="16" x14ac:dyDescent="0.25">
      <c r="A4627" s="17"/>
    </row>
    <row r="4628" spans="1:1" ht="16" x14ac:dyDescent="0.25">
      <c r="A4628" s="17"/>
    </row>
    <row r="4629" spans="1:1" ht="16" x14ac:dyDescent="0.25">
      <c r="A4629" s="17"/>
    </row>
    <row r="4630" spans="1:1" ht="16" x14ac:dyDescent="0.25">
      <c r="A4630" s="17"/>
    </row>
    <row r="4631" spans="1:1" ht="16" x14ac:dyDescent="0.25">
      <c r="A4631" s="17"/>
    </row>
    <row r="4632" spans="1:1" ht="16" x14ac:dyDescent="0.25">
      <c r="A4632" s="17"/>
    </row>
    <row r="4633" spans="1:1" ht="16" x14ac:dyDescent="0.25">
      <c r="A4633" s="17"/>
    </row>
    <row r="4634" spans="1:1" ht="16" x14ac:dyDescent="0.25">
      <c r="A4634" s="17"/>
    </row>
    <row r="4635" spans="1:1" ht="16" x14ac:dyDescent="0.25">
      <c r="A4635" s="17"/>
    </row>
    <row r="4636" spans="1:1" ht="16" x14ac:dyDescent="0.25">
      <c r="A4636" s="17"/>
    </row>
    <row r="4637" spans="1:1" ht="16" x14ac:dyDescent="0.25">
      <c r="A4637" s="17"/>
    </row>
    <row r="4638" spans="1:1" ht="16" x14ac:dyDescent="0.25">
      <c r="A4638" s="17"/>
    </row>
    <row r="4639" spans="1:1" ht="16" x14ac:dyDescent="0.25">
      <c r="A4639" s="17"/>
    </row>
    <row r="4640" spans="1:1" ht="16" x14ac:dyDescent="0.25">
      <c r="A4640" s="17"/>
    </row>
    <row r="4641" spans="1:1" ht="16" x14ac:dyDescent="0.25">
      <c r="A4641" s="17"/>
    </row>
    <row r="4642" spans="1:1" ht="16" x14ac:dyDescent="0.25">
      <c r="A4642" s="17"/>
    </row>
    <row r="4643" spans="1:1" ht="16" x14ac:dyDescent="0.25">
      <c r="A4643" s="17"/>
    </row>
    <row r="4644" spans="1:1" ht="16" x14ac:dyDescent="0.25">
      <c r="A4644" s="17"/>
    </row>
    <row r="4645" spans="1:1" ht="16" x14ac:dyDescent="0.25">
      <c r="A4645" s="17"/>
    </row>
    <row r="4646" spans="1:1" ht="16" x14ac:dyDescent="0.25">
      <c r="A4646" s="17"/>
    </row>
    <row r="4647" spans="1:1" ht="16" x14ac:dyDescent="0.25">
      <c r="A4647" s="17"/>
    </row>
    <row r="4648" spans="1:1" ht="16" x14ac:dyDescent="0.25">
      <c r="A4648" s="17"/>
    </row>
    <row r="4649" spans="1:1" ht="16" x14ac:dyDescent="0.25">
      <c r="A4649" s="17"/>
    </row>
    <row r="4650" spans="1:1" ht="16" x14ac:dyDescent="0.25">
      <c r="A4650" s="17"/>
    </row>
    <row r="4651" spans="1:1" ht="16" x14ac:dyDescent="0.25">
      <c r="A4651" s="17"/>
    </row>
    <row r="4652" spans="1:1" ht="16" x14ac:dyDescent="0.25">
      <c r="A4652" s="17"/>
    </row>
    <row r="4653" spans="1:1" ht="16" x14ac:dyDescent="0.25">
      <c r="A4653" s="17"/>
    </row>
    <row r="4654" spans="1:1" ht="16" x14ac:dyDescent="0.25">
      <c r="A4654" s="17"/>
    </row>
    <row r="4655" spans="1:1" ht="16" x14ac:dyDescent="0.25">
      <c r="A4655" s="17"/>
    </row>
    <row r="4656" spans="1:1" ht="16" x14ac:dyDescent="0.25">
      <c r="A4656" s="17"/>
    </row>
    <row r="4657" spans="1:1" ht="16" x14ac:dyDescent="0.25">
      <c r="A4657" s="17"/>
    </row>
    <row r="4658" spans="1:1" ht="16" x14ac:dyDescent="0.25">
      <c r="A4658" s="17"/>
    </row>
    <row r="4659" spans="1:1" ht="16" x14ac:dyDescent="0.25">
      <c r="A4659" s="17"/>
    </row>
    <row r="4660" spans="1:1" ht="16" x14ac:dyDescent="0.25">
      <c r="A4660" s="17"/>
    </row>
    <row r="4661" spans="1:1" ht="16" x14ac:dyDescent="0.25">
      <c r="A4661" s="17"/>
    </row>
    <row r="4662" spans="1:1" ht="16" x14ac:dyDescent="0.25">
      <c r="A4662" s="17"/>
    </row>
    <row r="4663" spans="1:1" ht="16" x14ac:dyDescent="0.25">
      <c r="A4663" s="17"/>
    </row>
    <row r="4664" spans="1:1" ht="16" x14ac:dyDescent="0.25">
      <c r="A4664" s="17"/>
    </row>
    <row r="4665" spans="1:1" ht="16" x14ac:dyDescent="0.25">
      <c r="A4665" s="17"/>
    </row>
    <row r="4666" spans="1:1" ht="16" x14ac:dyDescent="0.25">
      <c r="A4666" s="17"/>
    </row>
    <row r="4667" spans="1:1" ht="16" x14ac:dyDescent="0.25">
      <c r="A4667" s="17"/>
    </row>
    <row r="4668" spans="1:1" ht="16" x14ac:dyDescent="0.25">
      <c r="A4668" s="17"/>
    </row>
    <row r="4669" spans="1:1" ht="16" x14ac:dyDescent="0.25">
      <c r="A4669" s="17"/>
    </row>
    <row r="4670" spans="1:1" ht="16" x14ac:dyDescent="0.25">
      <c r="A4670" s="17"/>
    </row>
    <row r="4671" spans="1:1" ht="16" x14ac:dyDescent="0.25">
      <c r="A4671" s="17"/>
    </row>
    <row r="4672" spans="1:1" ht="16" x14ac:dyDescent="0.25">
      <c r="A4672" s="17"/>
    </row>
    <row r="4673" spans="1:1" ht="16" x14ac:dyDescent="0.25">
      <c r="A4673" s="17"/>
    </row>
    <row r="4674" spans="1:1" ht="16" x14ac:dyDescent="0.25">
      <c r="A4674" s="17"/>
    </row>
    <row r="4675" spans="1:1" ht="16" x14ac:dyDescent="0.25">
      <c r="A4675" s="17"/>
    </row>
    <row r="4676" spans="1:1" ht="16" x14ac:dyDescent="0.25">
      <c r="A4676" s="17"/>
    </row>
    <row r="4677" spans="1:1" ht="16" x14ac:dyDescent="0.25">
      <c r="A4677" s="17"/>
    </row>
    <row r="4678" spans="1:1" ht="16" x14ac:dyDescent="0.25">
      <c r="A4678" s="17"/>
    </row>
    <row r="4679" spans="1:1" ht="16" x14ac:dyDescent="0.25">
      <c r="A4679" s="17"/>
    </row>
    <row r="4680" spans="1:1" ht="16" x14ac:dyDescent="0.25">
      <c r="A4680" s="17"/>
    </row>
    <row r="4681" spans="1:1" ht="16" x14ac:dyDescent="0.25">
      <c r="A4681" s="17"/>
    </row>
    <row r="4682" spans="1:1" ht="16" x14ac:dyDescent="0.25">
      <c r="A4682" s="17"/>
    </row>
    <row r="4683" spans="1:1" ht="16" x14ac:dyDescent="0.25">
      <c r="A4683" s="17"/>
    </row>
    <row r="4684" spans="1:1" ht="16" x14ac:dyDescent="0.25">
      <c r="A4684" s="17"/>
    </row>
    <row r="4685" spans="1:1" ht="16" x14ac:dyDescent="0.25">
      <c r="A4685" s="17"/>
    </row>
    <row r="4686" spans="1:1" ht="16" x14ac:dyDescent="0.25">
      <c r="A4686" s="17"/>
    </row>
    <row r="4687" spans="1:1" ht="16" x14ac:dyDescent="0.25">
      <c r="A4687" s="17"/>
    </row>
    <row r="4688" spans="1:1" ht="16" x14ac:dyDescent="0.25">
      <c r="A4688" s="17"/>
    </row>
    <row r="4689" spans="1:1" ht="16" x14ac:dyDescent="0.25">
      <c r="A4689" s="17"/>
    </row>
    <row r="4690" spans="1:1" ht="16" x14ac:dyDescent="0.25">
      <c r="A4690" s="17"/>
    </row>
    <row r="4691" spans="1:1" ht="16" x14ac:dyDescent="0.25">
      <c r="A4691" s="17"/>
    </row>
    <row r="4692" spans="1:1" ht="16" x14ac:dyDescent="0.25">
      <c r="A4692" s="17"/>
    </row>
    <row r="4693" spans="1:1" ht="16" x14ac:dyDescent="0.25">
      <c r="A4693" s="17"/>
    </row>
    <row r="4694" spans="1:1" ht="16" x14ac:dyDescent="0.25">
      <c r="A4694" s="17"/>
    </row>
    <row r="4695" spans="1:1" ht="16" x14ac:dyDescent="0.25">
      <c r="A4695" s="17"/>
    </row>
    <row r="4696" spans="1:1" ht="16" x14ac:dyDescent="0.25">
      <c r="A4696" s="17"/>
    </row>
    <row r="4697" spans="1:1" ht="16" x14ac:dyDescent="0.25">
      <c r="A4697" s="17"/>
    </row>
    <row r="4698" spans="1:1" ht="16" x14ac:dyDescent="0.25">
      <c r="A4698" s="17"/>
    </row>
    <row r="4699" spans="1:1" ht="16" x14ac:dyDescent="0.25">
      <c r="A4699" s="17"/>
    </row>
    <row r="4700" spans="1:1" ht="16" x14ac:dyDescent="0.25">
      <c r="A4700" s="17"/>
    </row>
    <row r="4701" spans="1:1" ht="16" x14ac:dyDescent="0.25">
      <c r="A4701" s="17"/>
    </row>
    <row r="4702" spans="1:1" ht="16" x14ac:dyDescent="0.25">
      <c r="A4702" s="17"/>
    </row>
    <row r="4703" spans="1:1" ht="16" x14ac:dyDescent="0.25">
      <c r="A4703" s="17"/>
    </row>
    <row r="4704" spans="1:1" ht="16" x14ac:dyDescent="0.25">
      <c r="A4704" s="17"/>
    </row>
    <row r="4705" spans="1:1" ht="16" x14ac:dyDescent="0.25">
      <c r="A4705" s="17"/>
    </row>
    <row r="4706" spans="1:1" ht="16" x14ac:dyDescent="0.25">
      <c r="A4706" s="17"/>
    </row>
    <row r="4707" spans="1:1" ht="16" x14ac:dyDescent="0.25">
      <c r="A4707" s="17"/>
    </row>
    <row r="4708" spans="1:1" ht="16" x14ac:dyDescent="0.25">
      <c r="A4708" s="17"/>
    </row>
    <row r="4709" spans="1:1" ht="16" x14ac:dyDescent="0.25">
      <c r="A4709" s="17"/>
    </row>
    <row r="4710" spans="1:1" ht="16" x14ac:dyDescent="0.25">
      <c r="A4710" s="17"/>
    </row>
    <row r="4711" spans="1:1" ht="16" x14ac:dyDescent="0.25">
      <c r="A4711" s="17"/>
    </row>
    <row r="4712" spans="1:1" ht="16" x14ac:dyDescent="0.25">
      <c r="A4712" s="17"/>
    </row>
    <row r="4713" spans="1:1" ht="16" x14ac:dyDescent="0.25">
      <c r="A4713" s="17"/>
    </row>
    <row r="4714" spans="1:1" ht="16" x14ac:dyDescent="0.25">
      <c r="A4714" s="17"/>
    </row>
    <row r="4715" spans="1:1" ht="16" x14ac:dyDescent="0.25">
      <c r="A4715" s="17"/>
    </row>
    <row r="4716" spans="1:1" ht="16" x14ac:dyDescent="0.25">
      <c r="A4716" s="17"/>
    </row>
    <row r="4717" spans="1:1" ht="16" x14ac:dyDescent="0.25">
      <c r="A4717" s="17"/>
    </row>
    <row r="4718" spans="1:1" ht="16" x14ac:dyDescent="0.25">
      <c r="A4718" s="17"/>
    </row>
    <row r="4719" spans="1:1" ht="16" x14ac:dyDescent="0.25">
      <c r="A4719" s="17"/>
    </row>
    <row r="4720" spans="1:1" ht="16" x14ac:dyDescent="0.25">
      <c r="A4720" s="17"/>
    </row>
    <row r="4721" spans="1:1" ht="16" x14ac:dyDescent="0.25">
      <c r="A4721" s="17"/>
    </row>
    <row r="4722" spans="1:1" ht="16" x14ac:dyDescent="0.25">
      <c r="A4722" s="17"/>
    </row>
    <row r="4723" spans="1:1" ht="16" x14ac:dyDescent="0.25">
      <c r="A4723" s="17"/>
    </row>
    <row r="4724" spans="1:1" ht="16" x14ac:dyDescent="0.25">
      <c r="A4724" s="17"/>
    </row>
    <row r="4725" spans="1:1" ht="16" x14ac:dyDescent="0.25">
      <c r="A4725" s="17"/>
    </row>
    <row r="4726" spans="1:1" ht="16" x14ac:dyDescent="0.25">
      <c r="A4726" s="17"/>
    </row>
    <row r="4727" spans="1:1" ht="16" x14ac:dyDescent="0.25">
      <c r="A4727" s="17"/>
    </row>
    <row r="4728" spans="1:1" ht="16" x14ac:dyDescent="0.25">
      <c r="A4728" s="17"/>
    </row>
    <row r="4729" spans="1:1" ht="16" x14ac:dyDescent="0.25">
      <c r="A4729" s="17"/>
    </row>
    <row r="4730" spans="1:1" ht="16" x14ac:dyDescent="0.25">
      <c r="A4730" s="17"/>
    </row>
    <row r="4731" spans="1:1" ht="16" x14ac:dyDescent="0.25">
      <c r="A4731" s="17"/>
    </row>
    <row r="4732" spans="1:1" ht="16" x14ac:dyDescent="0.25">
      <c r="A4732" s="17"/>
    </row>
    <row r="4733" spans="1:1" ht="16" x14ac:dyDescent="0.25">
      <c r="A4733" s="17"/>
    </row>
    <row r="4734" spans="1:1" ht="16" x14ac:dyDescent="0.25">
      <c r="A4734" s="17"/>
    </row>
    <row r="4735" spans="1:1" ht="16" x14ac:dyDescent="0.25">
      <c r="A4735" s="17"/>
    </row>
    <row r="4736" spans="1:1" ht="16" x14ac:dyDescent="0.25">
      <c r="A4736" s="17"/>
    </row>
    <row r="4737" spans="1:1" ht="16" x14ac:dyDescent="0.25">
      <c r="A4737" s="17"/>
    </row>
    <row r="4738" spans="1:1" ht="16" x14ac:dyDescent="0.25">
      <c r="A4738" s="17"/>
    </row>
    <row r="4739" spans="1:1" ht="16" x14ac:dyDescent="0.25">
      <c r="A4739" s="17"/>
    </row>
    <row r="4740" spans="1:1" ht="16" x14ac:dyDescent="0.25">
      <c r="A4740" s="17"/>
    </row>
    <row r="4741" spans="1:1" ht="16" x14ac:dyDescent="0.25">
      <c r="A4741" s="17"/>
    </row>
    <row r="4742" spans="1:1" ht="16" x14ac:dyDescent="0.25">
      <c r="A4742" s="17"/>
    </row>
    <row r="4743" spans="1:1" ht="16" x14ac:dyDescent="0.25">
      <c r="A4743" s="17"/>
    </row>
    <row r="4744" spans="1:1" ht="16" x14ac:dyDescent="0.25">
      <c r="A4744" s="17"/>
    </row>
    <row r="4745" spans="1:1" ht="16" x14ac:dyDescent="0.25">
      <c r="A4745" s="17"/>
    </row>
    <row r="4746" spans="1:1" ht="16" x14ac:dyDescent="0.25">
      <c r="A4746" s="17"/>
    </row>
    <row r="4747" spans="1:1" ht="16" x14ac:dyDescent="0.25">
      <c r="A4747" s="17"/>
    </row>
    <row r="4748" spans="1:1" ht="16" x14ac:dyDescent="0.25">
      <c r="A4748" s="17"/>
    </row>
    <row r="4749" spans="1:1" ht="16" x14ac:dyDescent="0.25">
      <c r="A4749" s="17"/>
    </row>
    <row r="4750" spans="1:1" ht="16" x14ac:dyDescent="0.25">
      <c r="A4750" s="17"/>
    </row>
    <row r="4751" spans="1:1" ht="16" x14ac:dyDescent="0.25">
      <c r="A4751" s="17"/>
    </row>
    <row r="4752" spans="1:1" ht="16" x14ac:dyDescent="0.25">
      <c r="A4752" s="17"/>
    </row>
    <row r="4753" spans="1:1" ht="16" x14ac:dyDescent="0.25">
      <c r="A4753" s="17"/>
    </row>
    <row r="4754" spans="1:1" ht="16" x14ac:dyDescent="0.25">
      <c r="A4754" s="17"/>
    </row>
    <row r="4755" spans="1:1" ht="16" x14ac:dyDescent="0.25">
      <c r="A4755" s="17"/>
    </row>
    <row r="4756" spans="1:1" ht="16" x14ac:dyDescent="0.25">
      <c r="A4756" s="17"/>
    </row>
    <row r="4757" spans="1:1" ht="16" x14ac:dyDescent="0.25">
      <c r="A4757" s="17"/>
    </row>
    <row r="4758" spans="1:1" ht="16" x14ac:dyDescent="0.25">
      <c r="A4758" s="17"/>
    </row>
    <row r="4759" spans="1:1" ht="16" x14ac:dyDescent="0.25">
      <c r="A4759" s="17"/>
    </row>
    <row r="4760" spans="1:1" ht="16" x14ac:dyDescent="0.25">
      <c r="A4760" s="17"/>
    </row>
    <row r="4761" spans="1:1" ht="16" x14ac:dyDescent="0.25">
      <c r="A4761" s="17"/>
    </row>
    <row r="4762" spans="1:1" ht="16" x14ac:dyDescent="0.25">
      <c r="A4762" s="17"/>
    </row>
    <row r="4763" spans="1:1" ht="16" x14ac:dyDescent="0.25">
      <c r="A4763" s="17"/>
    </row>
    <row r="4764" spans="1:1" ht="16" x14ac:dyDescent="0.25">
      <c r="A4764" s="17"/>
    </row>
    <row r="4765" spans="1:1" ht="16" x14ac:dyDescent="0.25">
      <c r="A4765" s="17"/>
    </row>
    <row r="4766" spans="1:1" ht="16" x14ac:dyDescent="0.25">
      <c r="A4766" s="17"/>
    </row>
    <row r="4767" spans="1:1" ht="16" x14ac:dyDescent="0.25">
      <c r="A4767" s="17"/>
    </row>
    <row r="4768" spans="1:1" ht="16" x14ac:dyDescent="0.25">
      <c r="A4768" s="17"/>
    </row>
    <row r="4769" spans="1:1" ht="16" x14ac:dyDescent="0.25">
      <c r="A4769" s="17"/>
    </row>
    <row r="4770" spans="1:1" ht="16" x14ac:dyDescent="0.25">
      <c r="A4770" s="17"/>
    </row>
    <row r="4771" spans="1:1" ht="16" x14ac:dyDescent="0.25">
      <c r="A4771" s="17"/>
    </row>
    <row r="4772" spans="1:1" ht="16" x14ac:dyDescent="0.25">
      <c r="A4772" s="17"/>
    </row>
    <row r="4773" spans="1:1" ht="16" x14ac:dyDescent="0.25">
      <c r="A4773" s="17"/>
    </row>
    <row r="4774" spans="1:1" ht="16" x14ac:dyDescent="0.25">
      <c r="A4774" s="17"/>
    </row>
    <row r="4775" spans="1:1" ht="16" x14ac:dyDescent="0.25">
      <c r="A4775" s="17"/>
    </row>
    <row r="4776" spans="1:1" ht="16" x14ac:dyDescent="0.25">
      <c r="A4776" s="17"/>
    </row>
    <row r="4777" spans="1:1" ht="16" x14ac:dyDescent="0.25">
      <c r="A4777" s="17"/>
    </row>
    <row r="4778" spans="1:1" ht="16" x14ac:dyDescent="0.25">
      <c r="A4778" s="17"/>
    </row>
    <row r="4779" spans="1:1" ht="16" x14ac:dyDescent="0.25">
      <c r="A4779" s="17"/>
    </row>
    <row r="4780" spans="1:1" ht="16" x14ac:dyDescent="0.25">
      <c r="A4780" s="17"/>
    </row>
    <row r="4781" spans="1:1" ht="16" x14ac:dyDescent="0.25">
      <c r="A4781" s="17"/>
    </row>
    <row r="4782" spans="1:1" ht="16" x14ac:dyDescent="0.25">
      <c r="A4782" s="17"/>
    </row>
    <row r="4783" spans="1:1" ht="16" x14ac:dyDescent="0.25">
      <c r="A4783" s="17"/>
    </row>
    <row r="4784" spans="1:1" ht="16" x14ac:dyDescent="0.25">
      <c r="A4784" s="17"/>
    </row>
    <row r="4785" spans="1:1" ht="16" x14ac:dyDescent="0.25">
      <c r="A4785" s="17"/>
    </row>
    <row r="4786" spans="1:1" ht="16" x14ac:dyDescent="0.25">
      <c r="A4786" s="17"/>
    </row>
    <row r="4787" spans="1:1" ht="16" x14ac:dyDescent="0.25">
      <c r="A4787" s="17"/>
    </row>
    <row r="4788" spans="1:1" ht="16" x14ac:dyDescent="0.25">
      <c r="A4788" s="17"/>
    </row>
    <row r="4789" spans="1:1" ht="16" x14ac:dyDescent="0.25">
      <c r="A4789" s="17"/>
    </row>
    <row r="4790" spans="1:1" ht="16" x14ac:dyDescent="0.25">
      <c r="A4790" s="17"/>
    </row>
    <row r="4791" spans="1:1" ht="16" x14ac:dyDescent="0.25">
      <c r="A4791" s="17"/>
    </row>
    <row r="4792" spans="1:1" ht="16" x14ac:dyDescent="0.25">
      <c r="A4792" s="17"/>
    </row>
    <row r="4793" spans="1:1" ht="16" x14ac:dyDescent="0.25">
      <c r="A4793" s="17"/>
    </row>
    <row r="4794" spans="1:1" ht="16" x14ac:dyDescent="0.25">
      <c r="A4794" s="17"/>
    </row>
    <row r="4795" spans="1:1" ht="16" x14ac:dyDescent="0.25">
      <c r="A4795" s="17"/>
    </row>
    <row r="4796" spans="1:1" ht="16" x14ac:dyDescent="0.25">
      <c r="A4796" s="17"/>
    </row>
    <row r="4797" spans="1:1" ht="16" x14ac:dyDescent="0.25">
      <c r="A4797" s="17"/>
    </row>
    <row r="4798" spans="1:1" ht="16" x14ac:dyDescent="0.25">
      <c r="A4798" s="17"/>
    </row>
    <row r="4799" spans="1:1" ht="16" x14ac:dyDescent="0.25">
      <c r="A4799" s="17"/>
    </row>
    <row r="4800" spans="1:1" ht="16" x14ac:dyDescent="0.25">
      <c r="A4800" s="17"/>
    </row>
    <row r="4801" spans="1:1" ht="16" x14ac:dyDescent="0.25">
      <c r="A4801" s="17"/>
    </row>
    <row r="4802" spans="1:1" ht="16" x14ac:dyDescent="0.25">
      <c r="A4802" s="17"/>
    </row>
    <row r="4803" spans="1:1" ht="16" x14ac:dyDescent="0.25">
      <c r="A4803" s="17"/>
    </row>
    <row r="4804" spans="1:1" ht="16" x14ac:dyDescent="0.25">
      <c r="A4804" s="17"/>
    </row>
    <row r="4805" spans="1:1" ht="16" x14ac:dyDescent="0.25">
      <c r="A4805" s="17"/>
    </row>
    <row r="4806" spans="1:1" ht="16" x14ac:dyDescent="0.25">
      <c r="A4806" s="17"/>
    </row>
    <row r="4807" spans="1:1" ht="16" x14ac:dyDescent="0.25">
      <c r="A4807" s="17"/>
    </row>
    <row r="4808" spans="1:1" ht="16" x14ac:dyDescent="0.25">
      <c r="A4808" s="17"/>
    </row>
    <row r="4809" spans="1:1" ht="16" x14ac:dyDescent="0.25">
      <c r="A4809" s="17"/>
    </row>
    <row r="4810" spans="1:1" ht="16" x14ac:dyDescent="0.25">
      <c r="A4810" s="17"/>
    </row>
    <row r="4811" spans="1:1" ht="16" x14ac:dyDescent="0.25">
      <c r="A4811" s="17"/>
    </row>
    <row r="4812" spans="1:1" ht="16" x14ac:dyDescent="0.25">
      <c r="A4812" s="17"/>
    </row>
    <row r="4813" spans="1:1" ht="16" x14ac:dyDescent="0.25">
      <c r="A4813" s="17"/>
    </row>
    <row r="4814" spans="1:1" ht="16" x14ac:dyDescent="0.25">
      <c r="A4814" s="17"/>
    </row>
    <row r="4815" spans="1:1" ht="16" x14ac:dyDescent="0.25">
      <c r="A4815" s="17"/>
    </row>
    <row r="4816" spans="1:1" ht="16" x14ac:dyDescent="0.25">
      <c r="A4816" s="17"/>
    </row>
    <row r="4817" spans="1:1" ht="16" x14ac:dyDescent="0.25">
      <c r="A4817" s="17"/>
    </row>
    <row r="4818" spans="1:1" ht="16" x14ac:dyDescent="0.25">
      <c r="A4818" s="17"/>
    </row>
    <row r="4819" spans="1:1" ht="16" x14ac:dyDescent="0.25">
      <c r="A4819" s="17"/>
    </row>
    <row r="4820" spans="1:1" ht="16" x14ac:dyDescent="0.25">
      <c r="A4820" s="17"/>
    </row>
    <row r="4821" spans="1:1" ht="16" x14ac:dyDescent="0.25">
      <c r="A4821" s="17"/>
    </row>
    <row r="4822" spans="1:1" ht="16" x14ac:dyDescent="0.25">
      <c r="A4822" s="17"/>
    </row>
    <row r="4823" spans="1:1" ht="16" x14ac:dyDescent="0.25">
      <c r="A4823" s="17"/>
    </row>
    <row r="4824" spans="1:1" ht="16" x14ac:dyDescent="0.25">
      <c r="A4824" s="17"/>
    </row>
    <row r="4825" spans="1:1" ht="16" x14ac:dyDescent="0.25">
      <c r="A4825" s="17"/>
    </row>
    <row r="4826" spans="1:1" ht="16" x14ac:dyDescent="0.25">
      <c r="A4826" s="17"/>
    </row>
    <row r="4827" spans="1:1" ht="16" x14ac:dyDescent="0.25">
      <c r="A4827" s="17"/>
    </row>
    <row r="4828" spans="1:1" ht="16" x14ac:dyDescent="0.25">
      <c r="A4828" s="17"/>
    </row>
    <row r="4829" spans="1:1" ht="16" x14ac:dyDescent="0.25">
      <c r="A4829" s="17"/>
    </row>
    <row r="4830" spans="1:1" ht="16" x14ac:dyDescent="0.25">
      <c r="A4830" s="17"/>
    </row>
    <row r="4831" spans="1:1" ht="16" x14ac:dyDescent="0.25">
      <c r="A4831" s="17"/>
    </row>
    <row r="4832" spans="1:1" ht="16" x14ac:dyDescent="0.25">
      <c r="A4832" s="17"/>
    </row>
    <row r="4833" spans="1:1" ht="16" x14ac:dyDescent="0.25">
      <c r="A4833" s="17"/>
    </row>
    <row r="4834" spans="1:1" ht="16" x14ac:dyDescent="0.25">
      <c r="A4834" s="17"/>
    </row>
    <row r="4835" spans="1:1" ht="16" x14ac:dyDescent="0.25">
      <c r="A4835" s="17"/>
    </row>
    <row r="4836" spans="1:1" ht="16" x14ac:dyDescent="0.25">
      <c r="A4836" s="17"/>
    </row>
    <row r="4837" spans="1:1" ht="16" x14ac:dyDescent="0.25">
      <c r="A4837" s="17"/>
    </row>
    <row r="4838" spans="1:1" ht="16" x14ac:dyDescent="0.25">
      <c r="A4838" s="17"/>
    </row>
    <row r="4839" spans="1:1" ht="16" x14ac:dyDescent="0.25">
      <c r="A4839" s="17"/>
    </row>
    <row r="4840" spans="1:1" ht="16" x14ac:dyDescent="0.25">
      <c r="A4840" s="17"/>
    </row>
    <row r="4841" spans="1:1" ht="16" x14ac:dyDescent="0.25">
      <c r="A4841" s="17"/>
    </row>
    <row r="4842" spans="1:1" ht="16" x14ac:dyDescent="0.25">
      <c r="A4842" s="17"/>
    </row>
    <row r="4843" spans="1:1" ht="16" x14ac:dyDescent="0.25">
      <c r="A4843" s="17"/>
    </row>
    <row r="4844" spans="1:1" ht="16" x14ac:dyDescent="0.25">
      <c r="A4844" s="17"/>
    </row>
    <row r="4845" spans="1:1" ht="16" x14ac:dyDescent="0.25">
      <c r="A4845" s="17"/>
    </row>
    <row r="4846" spans="1:1" ht="16" x14ac:dyDescent="0.25">
      <c r="A4846" s="17"/>
    </row>
    <row r="4847" spans="1:1" ht="16" x14ac:dyDescent="0.25">
      <c r="A4847" s="17"/>
    </row>
    <row r="4848" spans="1:1" ht="16" x14ac:dyDescent="0.25">
      <c r="A4848" s="17"/>
    </row>
    <row r="4849" spans="1:1" ht="16" x14ac:dyDescent="0.25">
      <c r="A4849" s="17"/>
    </row>
    <row r="4850" spans="1:1" ht="16" x14ac:dyDescent="0.25">
      <c r="A4850" s="17"/>
    </row>
    <row r="4851" spans="1:1" ht="16" x14ac:dyDescent="0.25">
      <c r="A4851" s="17"/>
    </row>
    <row r="4852" spans="1:1" ht="16" x14ac:dyDescent="0.25">
      <c r="A4852" s="17"/>
    </row>
    <row r="4853" spans="1:1" ht="16" x14ac:dyDescent="0.25">
      <c r="A4853" s="17"/>
    </row>
    <row r="4854" spans="1:1" ht="16" x14ac:dyDescent="0.25">
      <c r="A4854" s="17"/>
    </row>
    <row r="4855" spans="1:1" ht="16" x14ac:dyDescent="0.25">
      <c r="A4855" s="17"/>
    </row>
    <row r="4856" spans="1:1" ht="16" x14ac:dyDescent="0.25">
      <c r="A4856" s="17"/>
    </row>
    <row r="4857" spans="1:1" ht="16" x14ac:dyDescent="0.25">
      <c r="A4857" s="17"/>
    </row>
    <row r="4858" spans="1:1" ht="16" x14ac:dyDescent="0.25">
      <c r="A4858" s="17"/>
    </row>
    <row r="4859" spans="1:1" ht="16" x14ac:dyDescent="0.25">
      <c r="A4859" s="17"/>
    </row>
    <row r="4860" spans="1:1" ht="16" x14ac:dyDescent="0.25">
      <c r="A4860" s="17"/>
    </row>
    <row r="4861" spans="1:1" ht="16" x14ac:dyDescent="0.25">
      <c r="A4861" s="17"/>
    </row>
    <row r="4862" spans="1:1" ht="16" x14ac:dyDescent="0.25">
      <c r="A4862" s="17"/>
    </row>
    <row r="4863" spans="1:1" ht="16" x14ac:dyDescent="0.25">
      <c r="A4863" s="17"/>
    </row>
    <row r="4864" spans="1:1" ht="16" x14ac:dyDescent="0.25">
      <c r="A4864" s="17"/>
    </row>
    <row r="4865" spans="1:1" ht="16" x14ac:dyDescent="0.25">
      <c r="A4865" s="17"/>
    </row>
    <row r="4866" spans="1:1" ht="16" x14ac:dyDescent="0.25">
      <c r="A4866" s="17"/>
    </row>
    <row r="4867" spans="1:1" ht="16" x14ac:dyDescent="0.25">
      <c r="A4867" s="17"/>
    </row>
    <row r="4868" spans="1:1" ht="16" x14ac:dyDescent="0.25">
      <c r="A4868" s="17"/>
    </row>
    <row r="4869" spans="1:1" ht="16" x14ac:dyDescent="0.25">
      <c r="A4869" s="17"/>
    </row>
    <row r="4870" spans="1:1" ht="16" x14ac:dyDescent="0.25">
      <c r="A4870" s="17"/>
    </row>
    <row r="4871" spans="1:1" ht="16" x14ac:dyDescent="0.25">
      <c r="A4871" s="17"/>
    </row>
    <row r="4872" spans="1:1" ht="16" x14ac:dyDescent="0.25">
      <c r="A4872" s="17"/>
    </row>
    <row r="4873" spans="1:1" ht="16" x14ac:dyDescent="0.25">
      <c r="A4873" s="17"/>
    </row>
    <row r="4874" spans="1:1" ht="16" x14ac:dyDescent="0.25">
      <c r="A4874" s="17"/>
    </row>
    <row r="4875" spans="1:1" ht="16" x14ac:dyDescent="0.25">
      <c r="A4875" s="17"/>
    </row>
    <row r="4876" spans="1:1" ht="16" x14ac:dyDescent="0.25">
      <c r="A4876" s="17"/>
    </row>
    <row r="4877" spans="1:1" ht="16" x14ac:dyDescent="0.25">
      <c r="A4877" s="17"/>
    </row>
    <row r="4878" spans="1:1" ht="16" x14ac:dyDescent="0.25">
      <c r="A4878" s="17"/>
    </row>
    <row r="4879" spans="1:1" ht="16" x14ac:dyDescent="0.25">
      <c r="A4879" s="17"/>
    </row>
    <row r="4880" spans="1:1" ht="16" x14ac:dyDescent="0.25">
      <c r="A4880" s="17"/>
    </row>
    <row r="4881" spans="1:1" ht="16" x14ac:dyDescent="0.25">
      <c r="A4881" s="17"/>
    </row>
    <row r="4882" spans="1:1" ht="16" x14ac:dyDescent="0.25">
      <c r="A4882" s="17"/>
    </row>
    <row r="4883" spans="1:1" ht="16" x14ac:dyDescent="0.25">
      <c r="A4883" s="17"/>
    </row>
    <row r="4884" spans="1:1" ht="16" x14ac:dyDescent="0.25">
      <c r="A4884" s="17"/>
    </row>
    <row r="4885" spans="1:1" ht="16" x14ac:dyDescent="0.25">
      <c r="A4885" s="17"/>
    </row>
    <row r="4886" spans="1:1" ht="16" x14ac:dyDescent="0.25">
      <c r="A4886" s="17"/>
    </row>
    <row r="4887" spans="1:1" ht="16" x14ac:dyDescent="0.25">
      <c r="A4887" s="17"/>
    </row>
    <row r="4888" spans="1:1" ht="16" x14ac:dyDescent="0.25">
      <c r="A4888" s="17"/>
    </row>
    <row r="4889" spans="1:1" ht="16" x14ac:dyDescent="0.25">
      <c r="A4889" s="17"/>
    </row>
    <row r="4890" spans="1:1" ht="16" x14ac:dyDescent="0.25">
      <c r="A4890" s="17"/>
    </row>
    <row r="4891" spans="1:1" ht="16" x14ac:dyDescent="0.25">
      <c r="A4891" s="17"/>
    </row>
    <row r="4892" spans="1:1" ht="16" x14ac:dyDescent="0.25">
      <c r="A4892" s="17"/>
    </row>
    <row r="4893" spans="1:1" ht="16" x14ac:dyDescent="0.25">
      <c r="A4893" s="17"/>
    </row>
    <row r="4894" spans="1:1" ht="16" x14ac:dyDescent="0.25">
      <c r="A4894" s="17"/>
    </row>
    <row r="4895" spans="1:1" ht="16" x14ac:dyDescent="0.25">
      <c r="A4895" s="17"/>
    </row>
    <row r="4896" spans="1:1" ht="16" x14ac:dyDescent="0.25">
      <c r="A4896" s="17"/>
    </row>
    <row r="4897" spans="1:1" ht="16" x14ac:dyDescent="0.25">
      <c r="A4897" s="17"/>
    </row>
    <row r="4898" spans="1:1" ht="16" x14ac:dyDescent="0.25">
      <c r="A4898" s="17"/>
    </row>
    <row r="4899" spans="1:1" ht="16" x14ac:dyDescent="0.25">
      <c r="A4899" s="17"/>
    </row>
    <row r="4900" spans="1:1" ht="16" x14ac:dyDescent="0.25">
      <c r="A4900" s="17"/>
    </row>
    <row r="4901" spans="1:1" ht="16" x14ac:dyDescent="0.25">
      <c r="A4901" s="17"/>
    </row>
    <row r="4902" spans="1:1" ht="16" x14ac:dyDescent="0.25">
      <c r="A4902" s="17"/>
    </row>
    <row r="4903" spans="1:1" ht="16" x14ac:dyDescent="0.25">
      <c r="A4903" s="17"/>
    </row>
    <row r="4904" spans="1:1" ht="16" x14ac:dyDescent="0.25">
      <c r="A4904" s="17"/>
    </row>
    <row r="4905" spans="1:1" ht="16" x14ac:dyDescent="0.25">
      <c r="A4905" s="17"/>
    </row>
    <row r="4906" spans="1:1" ht="16" x14ac:dyDescent="0.25">
      <c r="A4906" s="17"/>
    </row>
    <row r="4907" spans="1:1" ht="16" x14ac:dyDescent="0.25">
      <c r="A4907" s="17"/>
    </row>
    <row r="4908" spans="1:1" ht="16" x14ac:dyDescent="0.25">
      <c r="A4908" s="17"/>
    </row>
    <row r="4909" spans="1:1" ht="16" x14ac:dyDescent="0.25">
      <c r="A4909" s="17"/>
    </row>
    <row r="4910" spans="1:1" ht="16" x14ac:dyDescent="0.25">
      <c r="A4910" s="17"/>
    </row>
    <row r="4911" spans="1:1" ht="16" x14ac:dyDescent="0.25">
      <c r="A4911" s="17"/>
    </row>
    <row r="4912" spans="1:1" ht="16" x14ac:dyDescent="0.25">
      <c r="A4912" s="17"/>
    </row>
    <row r="4913" spans="1:1" ht="16" x14ac:dyDescent="0.25">
      <c r="A4913" s="17"/>
    </row>
    <row r="4914" spans="1:1" ht="16" x14ac:dyDescent="0.25">
      <c r="A4914" s="17"/>
    </row>
    <row r="4915" spans="1:1" ht="16" x14ac:dyDescent="0.25">
      <c r="A4915" s="17"/>
    </row>
    <row r="4916" spans="1:1" ht="16" x14ac:dyDescent="0.25">
      <c r="A4916" s="17"/>
    </row>
    <row r="4917" spans="1:1" ht="16" x14ac:dyDescent="0.25">
      <c r="A4917" s="17"/>
    </row>
    <row r="4918" spans="1:1" ht="16" x14ac:dyDescent="0.25">
      <c r="A4918" s="17"/>
    </row>
    <row r="4919" spans="1:1" ht="16" x14ac:dyDescent="0.25">
      <c r="A4919" s="17"/>
    </row>
    <row r="4920" spans="1:1" ht="16" x14ac:dyDescent="0.25">
      <c r="A4920" s="17"/>
    </row>
    <row r="4921" spans="1:1" ht="16" x14ac:dyDescent="0.25">
      <c r="A4921" s="17"/>
    </row>
    <row r="4922" spans="1:1" ht="16" x14ac:dyDescent="0.25">
      <c r="A4922" s="17"/>
    </row>
    <row r="4923" spans="1:1" ht="16" x14ac:dyDescent="0.25">
      <c r="A4923" s="17"/>
    </row>
    <row r="4924" spans="1:1" ht="16" x14ac:dyDescent="0.25">
      <c r="A4924" s="17"/>
    </row>
    <row r="4925" spans="1:1" ht="16" x14ac:dyDescent="0.25">
      <c r="A4925" s="17"/>
    </row>
    <row r="4926" spans="1:1" ht="16" x14ac:dyDescent="0.25">
      <c r="A4926" s="17"/>
    </row>
    <row r="4927" spans="1:1" ht="16" x14ac:dyDescent="0.25">
      <c r="A4927" s="17"/>
    </row>
    <row r="4928" spans="1:1" ht="16" x14ac:dyDescent="0.25">
      <c r="A4928" s="17"/>
    </row>
    <row r="4929" spans="1:1" ht="16" x14ac:dyDescent="0.25">
      <c r="A4929" s="17"/>
    </row>
    <row r="4930" spans="1:1" ht="16" x14ac:dyDescent="0.25">
      <c r="A4930" s="17"/>
    </row>
    <row r="4931" spans="1:1" ht="16" x14ac:dyDescent="0.25">
      <c r="A4931" s="17"/>
    </row>
    <row r="4932" spans="1:1" ht="16" x14ac:dyDescent="0.25">
      <c r="A4932" s="17"/>
    </row>
    <row r="4933" spans="1:1" ht="16" x14ac:dyDescent="0.25">
      <c r="A4933" s="17"/>
    </row>
    <row r="4934" spans="1:1" ht="16" x14ac:dyDescent="0.25">
      <c r="A4934" s="17"/>
    </row>
    <row r="4935" spans="1:1" ht="16" x14ac:dyDescent="0.25">
      <c r="A4935" s="17"/>
    </row>
    <row r="4936" spans="1:1" ht="16" x14ac:dyDescent="0.25">
      <c r="A4936" s="17"/>
    </row>
    <row r="4937" spans="1:1" ht="16" x14ac:dyDescent="0.25">
      <c r="A4937" s="17"/>
    </row>
    <row r="4938" spans="1:1" ht="16" x14ac:dyDescent="0.25">
      <c r="A4938" s="17"/>
    </row>
    <row r="4939" spans="1:1" ht="16" x14ac:dyDescent="0.25">
      <c r="A4939" s="17"/>
    </row>
    <row r="4940" spans="1:1" ht="16" x14ac:dyDescent="0.25">
      <c r="A4940" s="17"/>
    </row>
    <row r="4941" spans="1:1" ht="16" x14ac:dyDescent="0.25">
      <c r="A4941" s="17"/>
    </row>
    <row r="4942" spans="1:1" ht="16" x14ac:dyDescent="0.25">
      <c r="A4942" s="17"/>
    </row>
    <row r="4943" spans="1:1" ht="16" x14ac:dyDescent="0.25">
      <c r="A4943" s="17"/>
    </row>
    <row r="4944" spans="1:1" ht="16" x14ac:dyDescent="0.25">
      <c r="A4944" s="17"/>
    </row>
    <row r="4945" spans="1:1" ht="16" x14ac:dyDescent="0.25">
      <c r="A4945" s="17"/>
    </row>
    <row r="4946" spans="1:1" ht="16" x14ac:dyDescent="0.25">
      <c r="A4946" s="17"/>
    </row>
    <row r="4947" spans="1:1" ht="16" x14ac:dyDescent="0.25">
      <c r="A4947" s="17"/>
    </row>
    <row r="4948" spans="1:1" ht="16" x14ac:dyDescent="0.25">
      <c r="A4948" s="17"/>
    </row>
    <row r="4949" spans="1:1" ht="16" x14ac:dyDescent="0.25">
      <c r="A4949" s="17"/>
    </row>
    <row r="4950" spans="1:1" ht="16" x14ac:dyDescent="0.25">
      <c r="A4950" s="17"/>
    </row>
    <row r="4951" spans="1:1" ht="16" x14ac:dyDescent="0.25">
      <c r="A4951" s="17"/>
    </row>
    <row r="4952" spans="1:1" ht="16" x14ac:dyDescent="0.25">
      <c r="A4952" s="17"/>
    </row>
    <row r="4953" spans="1:1" ht="16" x14ac:dyDescent="0.25">
      <c r="A4953" s="17"/>
    </row>
    <row r="4954" spans="1:1" ht="16" x14ac:dyDescent="0.25">
      <c r="A4954" s="17"/>
    </row>
    <row r="4955" spans="1:1" ht="16" x14ac:dyDescent="0.25">
      <c r="A4955" s="17"/>
    </row>
    <row r="4956" spans="1:1" ht="16" x14ac:dyDescent="0.25">
      <c r="A4956" s="17"/>
    </row>
    <row r="4957" spans="1:1" ht="16" x14ac:dyDescent="0.25">
      <c r="A4957" s="17"/>
    </row>
    <row r="4958" spans="1:1" ht="16" x14ac:dyDescent="0.25">
      <c r="A4958" s="17"/>
    </row>
    <row r="4959" spans="1:1" ht="16" x14ac:dyDescent="0.25">
      <c r="A4959" s="17"/>
    </row>
    <row r="4960" spans="1:1" ht="16" x14ac:dyDescent="0.25">
      <c r="A4960" s="17"/>
    </row>
    <row r="4961" spans="1:1" ht="16" x14ac:dyDescent="0.25">
      <c r="A4961" s="17"/>
    </row>
    <row r="4962" spans="1:1" ht="16" x14ac:dyDescent="0.25">
      <c r="A4962" s="17"/>
    </row>
    <row r="4963" spans="1:1" ht="16" x14ac:dyDescent="0.25">
      <c r="A4963" s="17"/>
    </row>
    <row r="4964" spans="1:1" ht="16" x14ac:dyDescent="0.25">
      <c r="A4964" s="17"/>
    </row>
    <row r="4965" spans="1:1" ht="16" x14ac:dyDescent="0.25">
      <c r="A4965" s="17"/>
    </row>
    <row r="4966" spans="1:1" ht="16" x14ac:dyDescent="0.25">
      <c r="A4966" s="17"/>
    </row>
    <row r="4967" spans="1:1" ht="16" x14ac:dyDescent="0.25">
      <c r="A4967" s="17"/>
    </row>
    <row r="4968" spans="1:1" ht="16" x14ac:dyDescent="0.25">
      <c r="A4968" s="17"/>
    </row>
    <row r="4969" spans="1:1" ht="16" x14ac:dyDescent="0.25">
      <c r="A4969" s="17"/>
    </row>
    <row r="4970" spans="1:1" ht="16" x14ac:dyDescent="0.25">
      <c r="A4970" s="17"/>
    </row>
    <row r="4971" spans="1:1" ht="16" x14ac:dyDescent="0.25">
      <c r="A4971" s="17"/>
    </row>
    <row r="4972" spans="1:1" ht="16" x14ac:dyDescent="0.25">
      <c r="A4972" s="17"/>
    </row>
    <row r="4973" spans="1:1" ht="16" x14ac:dyDescent="0.25">
      <c r="A4973" s="17"/>
    </row>
    <row r="4974" spans="1:1" ht="16" x14ac:dyDescent="0.25">
      <c r="A4974" s="17"/>
    </row>
    <row r="4975" spans="1:1" ht="16" x14ac:dyDescent="0.25">
      <c r="A4975" s="17"/>
    </row>
    <row r="4976" spans="1:1" ht="16" x14ac:dyDescent="0.25">
      <c r="A4976" s="17"/>
    </row>
    <row r="4977" spans="1:1" ht="16" x14ac:dyDescent="0.25">
      <c r="A4977" s="17"/>
    </row>
    <row r="4978" spans="1:1" ht="16" x14ac:dyDescent="0.25">
      <c r="A4978" s="17"/>
    </row>
    <row r="4979" spans="1:1" ht="16" x14ac:dyDescent="0.25">
      <c r="A4979" s="17"/>
    </row>
    <row r="4980" spans="1:1" ht="16" x14ac:dyDescent="0.25">
      <c r="A4980" s="17"/>
    </row>
    <row r="4981" spans="1:1" ht="16" x14ac:dyDescent="0.25">
      <c r="A4981" s="17"/>
    </row>
    <row r="4982" spans="1:1" ht="16" x14ac:dyDescent="0.25">
      <c r="A4982" s="17"/>
    </row>
    <row r="4983" spans="1:1" ht="16" x14ac:dyDescent="0.25">
      <c r="A4983" s="17"/>
    </row>
    <row r="4984" spans="1:1" ht="16" x14ac:dyDescent="0.25">
      <c r="A4984" s="17"/>
    </row>
    <row r="4985" spans="1:1" ht="16" x14ac:dyDescent="0.25">
      <c r="A4985" s="17"/>
    </row>
    <row r="4986" spans="1:1" ht="16" x14ac:dyDescent="0.25">
      <c r="A4986" s="17"/>
    </row>
    <row r="4987" spans="1:1" ht="16" x14ac:dyDescent="0.25">
      <c r="A4987" s="17"/>
    </row>
    <row r="4988" spans="1:1" ht="16" x14ac:dyDescent="0.25">
      <c r="A4988" s="17"/>
    </row>
    <row r="4989" spans="1:1" ht="16" x14ac:dyDescent="0.25">
      <c r="A4989" s="17"/>
    </row>
    <row r="4990" spans="1:1" ht="16" x14ac:dyDescent="0.25">
      <c r="A4990" s="17"/>
    </row>
    <row r="4991" spans="1:1" ht="16" x14ac:dyDescent="0.25">
      <c r="A4991" s="17"/>
    </row>
    <row r="4992" spans="1:1" ht="16" x14ac:dyDescent="0.25">
      <c r="A4992" s="17"/>
    </row>
    <row r="4993" spans="1:1" ht="16" x14ac:dyDescent="0.25">
      <c r="A4993" s="17"/>
    </row>
    <row r="4994" spans="1:1" ht="16" x14ac:dyDescent="0.25">
      <c r="A4994" s="17"/>
    </row>
    <row r="4995" spans="1:1" ht="16" x14ac:dyDescent="0.25">
      <c r="A4995" s="17"/>
    </row>
    <row r="4996" spans="1:1" ht="16" x14ac:dyDescent="0.25">
      <c r="A4996" s="17"/>
    </row>
    <row r="4997" spans="1:1" ht="16" x14ac:dyDescent="0.25">
      <c r="A4997" s="17"/>
    </row>
    <row r="4998" spans="1:1" ht="16" x14ac:dyDescent="0.25">
      <c r="A4998" s="17"/>
    </row>
    <row r="4999" spans="1:1" ht="16" x14ac:dyDescent="0.25">
      <c r="A4999" s="17"/>
    </row>
    <row r="5000" spans="1:1" ht="16" x14ac:dyDescent="0.25">
      <c r="A5000" s="17"/>
    </row>
    <row r="5001" spans="1:1" ht="16" x14ac:dyDescent="0.25">
      <c r="A5001" s="17"/>
    </row>
    <row r="5002" spans="1:1" ht="16" x14ac:dyDescent="0.25">
      <c r="A5002" s="17"/>
    </row>
    <row r="5003" spans="1:1" ht="16" x14ac:dyDescent="0.25">
      <c r="A5003" s="17"/>
    </row>
    <row r="5004" spans="1:1" ht="16" x14ac:dyDescent="0.25">
      <c r="A5004" s="17"/>
    </row>
    <row r="5005" spans="1:1" ht="16" x14ac:dyDescent="0.25">
      <c r="A5005" s="17"/>
    </row>
    <row r="5006" spans="1:1" ht="16" x14ac:dyDescent="0.25">
      <c r="A5006" s="17"/>
    </row>
    <row r="5007" spans="1:1" ht="16" x14ac:dyDescent="0.25">
      <c r="A5007" s="17"/>
    </row>
    <row r="5008" spans="1:1" ht="16" x14ac:dyDescent="0.25">
      <c r="A5008" s="17"/>
    </row>
    <row r="5009" spans="1:1" ht="16" x14ac:dyDescent="0.25">
      <c r="A5009" s="17"/>
    </row>
    <row r="5010" spans="1:1" ht="16" x14ac:dyDescent="0.25">
      <c r="A5010" s="17"/>
    </row>
    <row r="5011" spans="1:1" ht="16" x14ac:dyDescent="0.25">
      <c r="A5011" s="17"/>
    </row>
    <row r="5012" spans="1:1" ht="16" x14ac:dyDescent="0.25">
      <c r="A5012" s="17"/>
    </row>
    <row r="5013" spans="1:1" ht="16" x14ac:dyDescent="0.25">
      <c r="A5013" s="17"/>
    </row>
    <row r="5014" spans="1:1" ht="16" x14ac:dyDescent="0.25">
      <c r="A5014" s="17"/>
    </row>
    <row r="5015" spans="1:1" ht="16" x14ac:dyDescent="0.25">
      <c r="A5015" s="17"/>
    </row>
    <row r="5016" spans="1:1" ht="16" x14ac:dyDescent="0.25">
      <c r="A5016" s="17"/>
    </row>
    <row r="5017" spans="1:1" ht="16" x14ac:dyDescent="0.25">
      <c r="A5017" s="17"/>
    </row>
    <row r="5018" spans="1:1" ht="16" x14ac:dyDescent="0.25">
      <c r="A5018" s="17"/>
    </row>
    <row r="5019" spans="1:1" ht="16" x14ac:dyDescent="0.25">
      <c r="A5019" s="17"/>
    </row>
    <row r="5020" spans="1:1" ht="16" x14ac:dyDescent="0.25">
      <c r="A5020" s="17"/>
    </row>
    <row r="5021" spans="1:1" ht="16" x14ac:dyDescent="0.25">
      <c r="A5021" s="17"/>
    </row>
    <row r="5022" spans="1:1" ht="16" x14ac:dyDescent="0.25">
      <c r="A5022" s="17"/>
    </row>
    <row r="5023" spans="1:1" ht="16" x14ac:dyDescent="0.25">
      <c r="A5023" s="17"/>
    </row>
    <row r="5024" spans="1:1" ht="16" x14ac:dyDescent="0.25">
      <c r="A5024" s="17"/>
    </row>
    <row r="5025" spans="1:1" ht="16" x14ac:dyDescent="0.25">
      <c r="A5025" s="17"/>
    </row>
    <row r="5026" spans="1:1" ht="16" x14ac:dyDescent="0.25">
      <c r="A5026" s="17"/>
    </row>
    <row r="5027" spans="1:1" ht="16" x14ac:dyDescent="0.25">
      <c r="A5027" s="17"/>
    </row>
    <row r="5028" spans="1:1" ht="16" x14ac:dyDescent="0.25">
      <c r="A5028" s="17"/>
    </row>
    <row r="5029" spans="1:1" ht="16" x14ac:dyDescent="0.25">
      <c r="A5029" s="17"/>
    </row>
    <row r="5030" spans="1:1" ht="16" x14ac:dyDescent="0.25">
      <c r="A5030" s="17"/>
    </row>
    <row r="5031" spans="1:1" ht="16" x14ac:dyDescent="0.25">
      <c r="A5031" s="17"/>
    </row>
    <row r="5032" spans="1:1" ht="16" x14ac:dyDescent="0.25">
      <c r="A5032" s="17"/>
    </row>
    <row r="5033" spans="1:1" ht="16" x14ac:dyDescent="0.25">
      <c r="A5033" s="17"/>
    </row>
    <row r="5034" spans="1:1" ht="16" x14ac:dyDescent="0.25">
      <c r="A5034" s="17"/>
    </row>
    <row r="5035" spans="1:1" ht="16" x14ac:dyDescent="0.25">
      <c r="A5035" s="17"/>
    </row>
    <row r="5036" spans="1:1" ht="16" x14ac:dyDescent="0.25">
      <c r="A5036" s="17"/>
    </row>
    <row r="5037" spans="1:1" ht="16" x14ac:dyDescent="0.25">
      <c r="A5037" s="17"/>
    </row>
    <row r="5038" spans="1:1" ht="16" x14ac:dyDescent="0.25">
      <c r="A5038" s="17"/>
    </row>
    <row r="5039" spans="1:1" ht="16" x14ac:dyDescent="0.25">
      <c r="A5039" s="17"/>
    </row>
    <row r="5040" spans="1:1" ht="16" x14ac:dyDescent="0.25">
      <c r="A5040" s="17"/>
    </row>
    <row r="5041" spans="1:1" ht="16" x14ac:dyDescent="0.25">
      <c r="A5041" s="17"/>
    </row>
    <row r="5042" spans="1:1" ht="16" x14ac:dyDescent="0.25">
      <c r="A5042" s="17"/>
    </row>
    <row r="5043" spans="1:1" ht="16" x14ac:dyDescent="0.25">
      <c r="A5043" s="17"/>
    </row>
    <row r="5044" spans="1:1" ht="16" x14ac:dyDescent="0.25">
      <c r="A5044" s="17"/>
    </row>
    <row r="5045" spans="1:1" ht="16" x14ac:dyDescent="0.25">
      <c r="A5045" s="17"/>
    </row>
    <row r="5046" spans="1:1" ht="16" x14ac:dyDescent="0.25">
      <c r="A5046" s="17"/>
    </row>
    <row r="5047" spans="1:1" ht="16" x14ac:dyDescent="0.25">
      <c r="A5047" s="17"/>
    </row>
    <row r="5048" spans="1:1" ht="16" x14ac:dyDescent="0.25">
      <c r="A5048" s="17"/>
    </row>
    <row r="5049" spans="1:1" ht="16" x14ac:dyDescent="0.25">
      <c r="A5049" s="17"/>
    </row>
    <row r="5050" spans="1:1" ht="16" x14ac:dyDescent="0.25">
      <c r="A5050" s="17"/>
    </row>
    <row r="5051" spans="1:1" ht="16" x14ac:dyDescent="0.25">
      <c r="A5051" s="17"/>
    </row>
    <row r="5052" spans="1:1" ht="16" x14ac:dyDescent="0.25">
      <c r="A5052" s="17"/>
    </row>
    <row r="5053" spans="1:1" ht="16" x14ac:dyDescent="0.25">
      <c r="A5053" s="17"/>
    </row>
    <row r="5054" spans="1:1" ht="16" x14ac:dyDescent="0.25">
      <c r="A5054" s="17"/>
    </row>
    <row r="5055" spans="1:1" ht="16" x14ac:dyDescent="0.25">
      <c r="A5055" s="17"/>
    </row>
    <row r="5056" spans="1:1" ht="16" x14ac:dyDescent="0.25">
      <c r="A5056" s="17"/>
    </row>
    <row r="5057" spans="1:1" ht="16" x14ac:dyDescent="0.25">
      <c r="A5057" s="17"/>
    </row>
    <row r="5058" spans="1:1" ht="16" x14ac:dyDescent="0.25">
      <c r="A5058" s="17"/>
    </row>
    <row r="5059" spans="1:1" ht="16" x14ac:dyDescent="0.25">
      <c r="A5059" s="17"/>
    </row>
    <row r="5060" spans="1:1" ht="16" x14ac:dyDescent="0.25">
      <c r="A5060" s="17"/>
    </row>
    <row r="5061" spans="1:1" ht="16" x14ac:dyDescent="0.25">
      <c r="A5061" s="17"/>
    </row>
    <row r="5062" spans="1:1" ht="16" x14ac:dyDescent="0.25">
      <c r="A5062" s="17"/>
    </row>
    <row r="5063" spans="1:1" ht="16" x14ac:dyDescent="0.25">
      <c r="A5063" s="17"/>
    </row>
    <row r="5064" spans="1:1" ht="16" x14ac:dyDescent="0.25">
      <c r="A5064" s="17"/>
    </row>
    <row r="5065" spans="1:1" ht="16" x14ac:dyDescent="0.25">
      <c r="A5065" s="17"/>
    </row>
    <row r="5066" spans="1:1" ht="16" x14ac:dyDescent="0.25">
      <c r="A5066" s="17"/>
    </row>
    <row r="5067" spans="1:1" ht="16" x14ac:dyDescent="0.25">
      <c r="A5067" s="17"/>
    </row>
    <row r="5068" spans="1:1" ht="16" x14ac:dyDescent="0.25">
      <c r="A5068" s="17"/>
    </row>
    <row r="5069" spans="1:1" ht="16" x14ac:dyDescent="0.25">
      <c r="A5069" s="17"/>
    </row>
    <row r="5070" spans="1:1" ht="16" x14ac:dyDescent="0.25">
      <c r="A5070" s="17"/>
    </row>
    <row r="5071" spans="1:1" ht="16" x14ac:dyDescent="0.25">
      <c r="A5071" s="17"/>
    </row>
    <row r="5072" spans="1:1" ht="16" x14ac:dyDescent="0.25">
      <c r="A5072" s="17"/>
    </row>
    <row r="5073" spans="1:1" ht="16" x14ac:dyDescent="0.25">
      <c r="A5073" s="17"/>
    </row>
    <row r="5074" spans="1:1" ht="16" x14ac:dyDescent="0.25">
      <c r="A5074" s="17"/>
    </row>
    <row r="5075" spans="1:1" ht="16" x14ac:dyDescent="0.25">
      <c r="A5075" s="17"/>
    </row>
    <row r="5076" spans="1:1" ht="16" x14ac:dyDescent="0.25">
      <c r="A5076" s="17"/>
    </row>
    <row r="5077" spans="1:1" ht="16" x14ac:dyDescent="0.25">
      <c r="A5077" s="17"/>
    </row>
    <row r="5078" spans="1:1" ht="16" x14ac:dyDescent="0.25">
      <c r="A5078" s="17"/>
    </row>
    <row r="5079" spans="1:1" ht="16" x14ac:dyDescent="0.25">
      <c r="A5079" s="17"/>
    </row>
    <row r="5080" spans="1:1" ht="16" x14ac:dyDescent="0.25">
      <c r="A5080" s="17"/>
    </row>
    <row r="5081" spans="1:1" ht="16" x14ac:dyDescent="0.25">
      <c r="A5081" s="17"/>
    </row>
    <row r="5082" spans="1:1" ht="16" x14ac:dyDescent="0.25">
      <c r="A5082" s="17"/>
    </row>
    <row r="5083" spans="1:1" ht="16" x14ac:dyDescent="0.25">
      <c r="A5083" s="17"/>
    </row>
    <row r="5084" spans="1:1" ht="16" x14ac:dyDescent="0.25">
      <c r="A5084" s="17"/>
    </row>
    <row r="5085" spans="1:1" ht="16" x14ac:dyDescent="0.25">
      <c r="A5085" s="17"/>
    </row>
    <row r="5086" spans="1:1" ht="16" x14ac:dyDescent="0.25">
      <c r="A5086" s="17"/>
    </row>
    <row r="5087" spans="1:1" ht="16" x14ac:dyDescent="0.25">
      <c r="A5087" s="17"/>
    </row>
    <row r="5088" spans="1:1" ht="16" x14ac:dyDescent="0.25">
      <c r="A5088" s="17"/>
    </row>
    <row r="5089" spans="1:1" ht="16" x14ac:dyDescent="0.25">
      <c r="A5089" s="17"/>
    </row>
    <row r="5090" spans="1:1" ht="16" x14ac:dyDescent="0.25">
      <c r="A5090" s="17"/>
    </row>
    <row r="5091" spans="1:1" ht="16" x14ac:dyDescent="0.25">
      <c r="A5091" s="17"/>
    </row>
    <row r="5092" spans="1:1" ht="16" x14ac:dyDescent="0.25">
      <c r="A5092" s="17"/>
    </row>
    <row r="5093" spans="1:1" ht="16" x14ac:dyDescent="0.25">
      <c r="A5093" s="17"/>
    </row>
    <row r="5094" spans="1:1" ht="16" x14ac:dyDescent="0.25">
      <c r="A5094" s="17"/>
    </row>
    <row r="5095" spans="1:1" ht="16" x14ac:dyDescent="0.25">
      <c r="A5095" s="17"/>
    </row>
    <row r="5096" spans="1:1" ht="16" x14ac:dyDescent="0.25">
      <c r="A5096" s="17"/>
    </row>
    <row r="5097" spans="1:1" ht="16" x14ac:dyDescent="0.25">
      <c r="A5097" s="17"/>
    </row>
    <row r="5098" spans="1:1" ht="16" x14ac:dyDescent="0.25">
      <c r="A5098" s="17"/>
    </row>
    <row r="5099" spans="1:1" ht="16" x14ac:dyDescent="0.25">
      <c r="A5099" s="17"/>
    </row>
    <row r="5100" spans="1:1" ht="16" x14ac:dyDescent="0.25">
      <c r="A5100" s="17"/>
    </row>
    <row r="5101" spans="1:1" ht="16" x14ac:dyDescent="0.25">
      <c r="A5101" s="17"/>
    </row>
    <row r="5102" spans="1:1" ht="16" x14ac:dyDescent="0.25">
      <c r="A5102" s="17"/>
    </row>
    <row r="5103" spans="1:1" ht="16" x14ac:dyDescent="0.25">
      <c r="A5103" s="17"/>
    </row>
    <row r="5104" spans="1:1" ht="16" x14ac:dyDescent="0.25">
      <c r="A5104" s="17"/>
    </row>
    <row r="5105" spans="1:1" ht="16" x14ac:dyDescent="0.25">
      <c r="A5105" s="17"/>
    </row>
    <row r="5106" spans="1:1" ht="16" x14ac:dyDescent="0.25">
      <c r="A5106" s="17"/>
    </row>
    <row r="5107" spans="1:1" ht="16" x14ac:dyDescent="0.25">
      <c r="A5107" s="17"/>
    </row>
    <row r="5108" spans="1:1" ht="16" x14ac:dyDescent="0.25">
      <c r="A5108" s="17"/>
    </row>
    <row r="5109" spans="1:1" ht="16" x14ac:dyDescent="0.25">
      <c r="A5109" s="17"/>
    </row>
    <row r="5110" spans="1:1" ht="16" x14ac:dyDescent="0.25">
      <c r="A5110" s="17"/>
    </row>
    <row r="5111" spans="1:1" ht="16" x14ac:dyDescent="0.25">
      <c r="A5111" s="17"/>
    </row>
    <row r="5112" spans="1:1" ht="16" x14ac:dyDescent="0.25">
      <c r="A5112" s="17"/>
    </row>
    <row r="5113" spans="1:1" ht="16" x14ac:dyDescent="0.25">
      <c r="A5113" s="17"/>
    </row>
    <row r="5114" spans="1:1" ht="16" x14ac:dyDescent="0.25">
      <c r="A5114" s="17"/>
    </row>
    <row r="5115" spans="1:1" ht="16" x14ac:dyDescent="0.25">
      <c r="A5115" s="17"/>
    </row>
    <row r="5116" spans="1:1" ht="16" x14ac:dyDescent="0.25">
      <c r="A5116" s="17"/>
    </row>
    <row r="5117" spans="1:1" ht="16" x14ac:dyDescent="0.25">
      <c r="A5117" s="17"/>
    </row>
    <row r="5118" spans="1:1" ht="16" x14ac:dyDescent="0.25">
      <c r="A5118" s="17"/>
    </row>
    <row r="5119" spans="1:1" ht="16" x14ac:dyDescent="0.25">
      <c r="A5119" s="17"/>
    </row>
    <row r="5120" spans="1:1" ht="16" x14ac:dyDescent="0.25">
      <c r="A5120" s="17"/>
    </row>
    <row r="5121" spans="1:1" ht="16" x14ac:dyDescent="0.25">
      <c r="A5121" s="17"/>
    </row>
    <row r="5122" spans="1:1" ht="16" x14ac:dyDescent="0.25">
      <c r="A5122" s="17"/>
    </row>
    <row r="5123" spans="1:1" ht="16" x14ac:dyDescent="0.25">
      <c r="A5123" s="17"/>
    </row>
    <row r="5124" spans="1:1" ht="16" x14ac:dyDescent="0.25">
      <c r="A5124" s="17"/>
    </row>
    <row r="5125" spans="1:1" ht="16" x14ac:dyDescent="0.25">
      <c r="A5125" s="17"/>
    </row>
    <row r="5126" spans="1:1" ht="16" x14ac:dyDescent="0.25">
      <c r="A5126" s="17"/>
    </row>
    <row r="5127" spans="1:1" ht="16" x14ac:dyDescent="0.25">
      <c r="A5127" s="17"/>
    </row>
    <row r="5128" spans="1:1" ht="16" x14ac:dyDescent="0.25">
      <c r="A5128" s="17"/>
    </row>
    <row r="5129" spans="1:1" ht="16" x14ac:dyDescent="0.25">
      <c r="A5129" s="17"/>
    </row>
    <row r="5130" spans="1:1" ht="16" x14ac:dyDescent="0.25">
      <c r="A5130" s="17"/>
    </row>
    <row r="5131" spans="1:1" ht="16" x14ac:dyDescent="0.25">
      <c r="A5131" s="17"/>
    </row>
    <row r="5132" spans="1:1" ht="16" x14ac:dyDescent="0.25">
      <c r="A5132" s="17"/>
    </row>
    <row r="5133" spans="1:1" ht="16" x14ac:dyDescent="0.25">
      <c r="A5133" s="17"/>
    </row>
    <row r="5134" spans="1:1" ht="16" x14ac:dyDescent="0.25">
      <c r="A5134" s="17"/>
    </row>
    <row r="5135" spans="1:1" ht="16" x14ac:dyDescent="0.25">
      <c r="A5135" s="17"/>
    </row>
    <row r="5136" spans="1:1" ht="16" x14ac:dyDescent="0.25">
      <c r="A5136" s="17"/>
    </row>
    <row r="5137" spans="1:1" ht="16" x14ac:dyDescent="0.25">
      <c r="A5137" s="17"/>
    </row>
    <row r="5138" spans="1:1" ht="16" x14ac:dyDescent="0.25">
      <c r="A5138" s="17"/>
    </row>
    <row r="5139" spans="1:1" ht="16" x14ac:dyDescent="0.25">
      <c r="A5139" s="17"/>
    </row>
    <row r="5140" spans="1:1" ht="16" x14ac:dyDescent="0.25">
      <c r="A5140" s="17"/>
    </row>
    <row r="5141" spans="1:1" ht="16" x14ac:dyDescent="0.25">
      <c r="A5141" s="17"/>
    </row>
    <row r="5142" spans="1:1" ht="16" x14ac:dyDescent="0.25">
      <c r="A5142" s="17"/>
    </row>
    <row r="5143" spans="1:1" ht="16" x14ac:dyDescent="0.25">
      <c r="A5143" s="17"/>
    </row>
    <row r="5144" spans="1:1" ht="16" x14ac:dyDescent="0.25">
      <c r="A5144" s="17"/>
    </row>
    <row r="5145" spans="1:1" ht="16" x14ac:dyDescent="0.25">
      <c r="A5145" s="17"/>
    </row>
    <row r="5146" spans="1:1" ht="16" x14ac:dyDescent="0.25">
      <c r="A5146" s="17"/>
    </row>
    <row r="5147" spans="1:1" ht="16" x14ac:dyDescent="0.25">
      <c r="A5147" s="17"/>
    </row>
    <row r="5148" spans="1:1" ht="16" x14ac:dyDescent="0.25">
      <c r="A5148" s="17"/>
    </row>
    <row r="5149" spans="1:1" ht="16" x14ac:dyDescent="0.25">
      <c r="A5149" s="17"/>
    </row>
    <row r="5150" spans="1:1" ht="16" x14ac:dyDescent="0.25">
      <c r="A5150" s="17"/>
    </row>
    <row r="5151" spans="1:1" ht="16" x14ac:dyDescent="0.25">
      <c r="A5151" s="17"/>
    </row>
    <row r="5152" spans="1:1" ht="16" x14ac:dyDescent="0.25">
      <c r="A5152" s="17"/>
    </row>
    <row r="5153" spans="1:1" ht="16" x14ac:dyDescent="0.25">
      <c r="A5153" s="17"/>
    </row>
    <row r="5154" spans="1:1" ht="16" x14ac:dyDescent="0.25">
      <c r="A5154" s="17"/>
    </row>
    <row r="5155" spans="1:1" ht="16" x14ac:dyDescent="0.25">
      <c r="A5155" s="17"/>
    </row>
    <row r="5156" spans="1:1" ht="16" x14ac:dyDescent="0.25">
      <c r="A5156" s="17"/>
    </row>
    <row r="5157" spans="1:1" ht="16" x14ac:dyDescent="0.25">
      <c r="A5157" s="17"/>
    </row>
    <row r="5158" spans="1:1" ht="16" x14ac:dyDescent="0.25">
      <c r="A5158" s="17"/>
    </row>
    <row r="5159" spans="1:1" ht="16" x14ac:dyDescent="0.25">
      <c r="A5159" s="17"/>
    </row>
    <row r="5160" spans="1:1" ht="16" x14ac:dyDescent="0.25">
      <c r="A5160" s="17"/>
    </row>
    <row r="5161" spans="1:1" ht="16" x14ac:dyDescent="0.25">
      <c r="A5161" s="17"/>
    </row>
    <row r="5162" spans="1:1" ht="16" x14ac:dyDescent="0.25">
      <c r="A5162" s="17"/>
    </row>
    <row r="5163" spans="1:1" ht="16" x14ac:dyDescent="0.25">
      <c r="A5163" s="17"/>
    </row>
    <row r="5164" spans="1:1" ht="16" x14ac:dyDescent="0.25">
      <c r="A5164" s="17"/>
    </row>
    <row r="5165" spans="1:1" ht="16" x14ac:dyDescent="0.25">
      <c r="A5165" s="17"/>
    </row>
    <row r="5166" spans="1:1" ht="16" x14ac:dyDescent="0.25">
      <c r="A5166" s="17"/>
    </row>
    <row r="5167" spans="1:1" ht="16" x14ac:dyDescent="0.25">
      <c r="A5167" s="17"/>
    </row>
    <row r="5168" spans="1:1" ht="16" x14ac:dyDescent="0.25">
      <c r="A5168" s="17"/>
    </row>
    <row r="5169" spans="1:1" ht="16" x14ac:dyDescent="0.25">
      <c r="A5169" s="17"/>
    </row>
    <row r="5170" spans="1:1" ht="16" x14ac:dyDescent="0.25">
      <c r="A5170" s="17"/>
    </row>
    <row r="5171" spans="1:1" ht="16" x14ac:dyDescent="0.25">
      <c r="A5171" s="17"/>
    </row>
    <row r="5172" spans="1:1" ht="16" x14ac:dyDescent="0.25">
      <c r="A5172" s="17"/>
    </row>
    <row r="5173" spans="1:1" ht="16" x14ac:dyDescent="0.25">
      <c r="A5173" s="17"/>
    </row>
    <row r="5174" spans="1:1" ht="16" x14ac:dyDescent="0.25">
      <c r="A5174" s="17"/>
    </row>
    <row r="5175" spans="1:1" ht="16" x14ac:dyDescent="0.25">
      <c r="A5175" s="17"/>
    </row>
    <row r="5176" spans="1:1" ht="16" x14ac:dyDescent="0.25">
      <c r="A5176" s="17"/>
    </row>
    <row r="5177" spans="1:1" ht="16" x14ac:dyDescent="0.25">
      <c r="A5177" s="17"/>
    </row>
    <row r="5178" spans="1:1" ht="16" x14ac:dyDescent="0.25">
      <c r="A5178" s="17"/>
    </row>
    <row r="5179" spans="1:1" ht="16" x14ac:dyDescent="0.25">
      <c r="A5179" s="17"/>
    </row>
    <row r="5180" spans="1:1" ht="16" x14ac:dyDescent="0.25">
      <c r="A5180" s="17"/>
    </row>
    <row r="5181" spans="1:1" ht="16" x14ac:dyDescent="0.25">
      <c r="A5181" s="17"/>
    </row>
    <row r="5182" spans="1:1" ht="16" x14ac:dyDescent="0.25">
      <c r="A5182" s="17"/>
    </row>
    <row r="5183" spans="1:1" ht="16" x14ac:dyDescent="0.25">
      <c r="A5183" s="17"/>
    </row>
    <row r="5184" spans="1:1" ht="16" x14ac:dyDescent="0.25">
      <c r="A5184" s="17"/>
    </row>
    <row r="5185" spans="1:1" ht="16" x14ac:dyDescent="0.25">
      <c r="A5185" s="17"/>
    </row>
    <row r="5186" spans="1:1" ht="16" x14ac:dyDescent="0.25">
      <c r="A5186" s="17"/>
    </row>
    <row r="5187" spans="1:1" ht="16" x14ac:dyDescent="0.25">
      <c r="A5187" s="17"/>
    </row>
    <row r="5188" spans="1:1" ht="16" x14ac:dyDescent="0.25">
      <c r="A5188" s="17"/>
    </row>
    <row r="5189" spans="1:1" ht="16" x14ac:dyDescent="0.25">
      <c r="A5189" s="17"/>
    </row>
    <row r="5190" spans="1:1" ht="16" x14ac:dyDescent="0.25">
      <c r="A5190" s="17"/>
    </row>
    <row r="5191" spans="1:1" ht="16" x14ac:dyDescent="0.25">
      <c r="A5191" s="17"/>
    </row>
    <row r="5192" spans="1:1" ht="16" x14ac:dyDescent="0.25">
      <c r="A5192" s="17"/>
    </row>
    <row r="5193" spans="1:1" ht="16" x14ac:dyDescent="0.25">
      <c r="A5193" s="17"/>
    </row>
    <row r="5194" spans="1:1" ht="16" x14ac:dyDescent="0.25">
      <c r="A5194" s="17"/>
    </row>
    <row r="5195" spans="1:1" ht="16" x14ac:dyDescent="0.25">
      <c r="A5195" s="17"/>
    </row>
    <row r="5196" spans="1:1" ht="16" x14ac:dyDescent="0.25">
      <c r="A5196" s="17"/>
    </row>
    <row r="5197" spans="1:1" ht="16" x14ac:dyDescent="0.25">
      <c r="A5197" s="17"/>
    </row>
    <row r="5198" spans="1:1" ht="16" x14ac:dyDescent="0.25">
      <c r="A5198" s="17"/>
    </row>
    <row r="5199" spans="1:1" ht="16" x14ac:dyDescent="0.25">
      <c r="A5199" s="17"/>
    </row>
    <row r="5200" spans="1:1" ht="16" x14ac:dyDescent="0.25">
      <c r="A5200" s="17"/>
    </row>
    <row r="5201" spans="1:1" ht="16" x14ac:dyDescent="0.25">
      <c r="A5201" s="17"/>
    </row>
    <row r="5202" spans="1:1" ht="16" x14ac:dyDescent="0.25">
      <c r="A5202" s="17"/>
    </row>
    <row r="5203" spans="1:1" ht="16" x14ac:dyDescent="0.25">
      <c r="A5203" s="17"/>
    </row>
    <row r="5204" spans="1:1" ht="16" x14ac:dyDescent="0.25">
      <c r="A5204" s="17"/>
    </row>
    <row r="5205" spans="1:1" ht="16" x14ac:dyDescent="0.25">
      <c r="A5205" s="17"/>
    </row>
    <row r="5206" spans="1:1" ht="16" x14ac:dyDescent="0.25">
      <c r="A5206" s="17"/>
    </row>
    <row r="5207" spans="1:1" ht="16" x14ac:dyDescent="0.25">
      <c r="A5207" s="17"/>
    </row>
    <row r="5208" spans="1:1" ht="16" x14ac:dyDescent="0.25">
      <c r="A5208" s="17"/>
    </row>
    <row r="5209" spans="1:1" ht="16" x14ac:dyDescent="0.25">
      <c r="A5209" s="17"/>
    </row>
    <row r="5210" spans="1:1" ht="16" x14ac:dyDescent="0.25">
      <c r="A5210" s="17"/>
    </row>
    <row r="5211" spans="1:1" ht="16" x14ac:dyDescent="0.25">
      <c r="A5211" s="17"/>
    </row>
    <row r="5212" spans="1:1" ht="16" x14ac:dyDescent="0.25">
      <c r="A5212" s="17"/>
    </row>
    <row r="5213" spans="1:1" ht="16" x14ac:dyDescent="0.25">
      <c r="A5213" s="17"/>
    </row>
    <row r="5214" spans="1:1" ht="16" x14ac:dyDescent="0.25">
      <c r="A5214" s="17"/>
    </row>
    <row r="5215" spans="1:1" ht="16" x14ac:dyDescent="0.25">
      <c r="A5215" s="17"/>
    </row>
    <row r="5216" spans="1:1" ht="16" x14ac:dyDescent="0.25">
      <c r="A5216" s="17"/>
    </row>
    <row r="5217" spans="1:1" ht="16" x14ac:dyDescent="0.25">
      <c r="A5217" s="17"/>
    </row>
    <row r="5218" spans="1:1" ht="16" x14ac:dyDescent="0.25">
      <c r="A5218" s="17"/>
    </row>
    <row r="5219" spans="1:1" ht="16" x14ac:dyDescent="0.25">
      <c r="A5219" s="17"/>
    </row>
    <row r="5220" spans="1:1" ht="16" x14ac:dyDescent="0.25">
      <c r="A5220" s="17"/>
    </row>
    <row r="5221" spans="1:1" ht="16" x14ac:dyDescent="0.25">
      <c r="A5221" s="17"/>
    </row>
    <row r="5222" spans="1:1" ht="16" x14ac:dyDescent="0.25">
      <c r="A5222" s="17"/>
    </row>
    <row r="5223" spans="1:1" ht="16" x14ac:dyDescent="0.25">
      <c r="A5223" s="17"/>
    </row>
    <row r="5224" spans="1:1" ht="16" x14ac:dyDescent="0.25">
      <c r="A5224" s="17"/>
    </row>
    <row r="5225" spans="1:1" ht="16" x14ac:dyDescent="0.25">
      <c r="A5225" s="17"/>
    </row>
    <row r="5226" spans="1:1" ht="16" x14ac:dyDescent="0.25">
      <c r="A5226" s="17"/>
    </row>
    <row r="5227" spans="1:1" ht="16" x14ac:dyDescent="0.25">
      <c r="A5227" s="17"/>
    </row>
    <row r="5228" spans="1:1" ht="16" x14ac:dyDescent="0.25">
      <c r="A5228" s="17"/>
    </row>
    <row r="5229" spans="1:1" ht="16" x14ac:dyDescent="0.25">
      <c r="A5229" s="17"/>
    </row>
    <row r="5230" spans="1:1" ht="16" x14ac:dyDescent="0.25">
      <c r="A5230" s="17"/>
    </row>
    <row r="5231" spans="1:1" ht="16" x14ac:dyDescent="0.25">
      <c r="A5231" s="17"/>
    </row>
    <row r="5232" spans="1:1" ht="16" x14ac:dyDescent="0.25">
      <c r="A5232" s="17"/>
    </row>
    <row r="5233" spans="1:1" ht="16" x14ac:dyDescent="0.25">
      <c r="A5233" s="17"/>
    </row>
    <row r="5234" spans="1:1" ht="16" x14ac:dyDescent="0.25">
      <c r="A5234" s="17"/>
    </row>
    <row r="5235" spans="1:1" ht="16" x14ac:dyDescent="0.25">
      <c r="A5235" s="17"/>
    </row>
    <row r="5236" spans="1:1" ht="16" x14ac:dyDescent="0.25">
      <c r="A5236" s="17"/>
    </row>
    <row r="5237" spans="1:1" ht="16" x14ac:dyDescent="0.25">
      <c r="A5237" s="17"/>
    </row>
    <row r="5238" spans="1:1" ht="16" x14ac:dyDescent="0.25">
      <c r="A5238" s="17"/>
    </row>
    <row r="5239" spans="1:1" ht="16" x14ac:dyDescent="0.25">
      <c r="A5239" s="17"/>
    </row>
    <row r="5240" spans="1:1" ht="16" x14ac:dyDescent="0.25">
      <c r="A5240" s="17"/>
    </row>
    <row r="5241" spans="1:1" ht="16" x14ac:dyDescent="0.25">
      <c r="A5241" s="17"/>
    </row>
    <row r="5242" spans="1:1" ht="16" x14ac:dyDescent="0.25">
      <c r="A5242" s="17"/>
    </row>
    <row r="5243" spans="1:1" ht="16" x14ac:dyDescent="0.25">
      <c r="A5243" s="17"/>
    </row>
    <row r="5244" spans="1:1" ht="16" x14ac:dyDescent="0.25">
      <c r="A5244" s="17"/>
    </row>
    <row r="5245" spans="1:1" ht="16" x14ac:dyDescent="0.25">
      <c r="A5245" s="17"/>
    </row>
    <row r="5246" spans="1:1" ht="16" x14ac:dyDescent="0.25">
      <c r="A5246" s="17"/>
    </row>
    <row r="5247" spans="1:1" ht="16" x14ac:dyDescent="0.25">
      <c r="A5247" s="17"/>
    </row>
    <row r="5248" spans="1:1" ht="16" x14ac:dyDescent="0.25">
      <c r="A5248" s="17"/>
    </row>
    <row r="5249" spans="1:1" ht="16" x14ac:dyDescent="0.25">
      <c r="A5249" s="17"/>
    </row>
    <row r="5250" spans="1:1" ht="16" x14ac:dyDescent="0.25">
      <c r="A5250" s="17"/>
    </row>
    <row r="5251" spans="1:1" ht="16" x14ac:dyDescent="0.25">
      <c r="A5251" s="17"/>
    </row>
    <row r="5252" spans="1:1" ht="16" x14ac:dyDescent="0.25">
      <c r="A5252" s="17"/>
    </row>
    <row r="5253" spans="1:1" ht="16" x14ac:dyDescent="0.25">
      <c r="A5253" s="17"/>
    </row>
    <row r="5254" spans="1:1" ht="16" x14ac:dyDescent="0.25">
      <c r="A5254" s="17"/>
    </row>
    <row r="5255" spans="1:1" ht="16" x14ac:dyDescent="0.25">
      <c r="A5255" s="17"/>
    </row>
    <row r="5256" spans="1:1" ht="16" x14ac:dyDescent="0.25">
      <c r="A5256" s="17"/>
    </row>
    <row r="5257" spans="1:1" ht="16" x14ac:dyDescent="0.25">
      <c r="A5257" s="17"/>
    </row>
    <row r="5258" spans="1:1" ht="16" x14ac:dyDescent="0.25">
      <c r="A5258" s="17"/>
    </row>
    <row r="5259" spans="1:1" ht="16" x14ac:dyDescent="0.25">
      <c r="A5259" s="17"/>
    </row>
    <row r="5260" spans="1:1" ht="16" x14ac:dyDescent="0.25">
      <c r="A5260" s="17"/>
    </row>
    <row r="5261" spans="1:1" ht="16" x14ac:dyDescent="0.25">
      <c r="A5261" s="17"/>
    </row>
    <row r="5262" spans="1:1" ht="16" x14ac:dyDescent="0.25">
      <c r="A5262" s="17"/>
    </row>
    <row r="5263" spans="1:1" ht="16" x14ac:dyDescent="0.25">
      <c r="A5263" s="17"/>
    </row>
    <row r="5264" spans="1:1" ht="16" x14ac:dyDescent="0.25">
      <c r="A5264" s="17"/>
    </row>
    <row r="5265" spans="1:1" ht="16" x14ac:dyDescent="0.25">
      <c r="A5265" s="17"/>
    </row>
    <row r="5266" spans="1:1" ht="16" x14ac:dyDescent="0.25">
      <c r="A5266" s="17"/>
    </row>
    <row r="5267" spans="1:1" ht="16" x14ac:dyDescent="0.25">
      <c r="A5267" s="17"/>
    </row>
    <row r="5268" spans="1:1" ht="16" x14ac:dyDescent="0.25">
      <c r="A5268" s="17"/>
    </row>
    <row r="5269" spans="1:1" ht="16" x14ac:dyDescent="0.25">
      <c r="A5269" s="17"/>
    </row>
    <row r="5270" spans="1:1" ht="16" x14ac:dyDescent="0.25">
      <c r="A5270" s="17"/>
    </row>
    <row r="5271" spans="1:1" ht="16" x14ac:dyDescent="0.25">
      <c r="A5271" s="17"/>
    </row>
    <row r="5272" spans="1:1" ht="16" x14ac:dyDescent="0.25">
      <c r="A5272" s="17"/>
    </row>
    <row r="5273" spans="1:1" ht="16" x14ac:dyDescent="0.25">
      <c r="A5273" s="17"/>
    </row>
    <row r="5274" spans="1:1" ht="16" x14ac:dyDescent="0.25">
      <c r="A5274" s="17"/>
    </row>
    <row r="5275" spans="1:1" ht="16" x14ac:dyDescent="0.25">
      <c r="A5275" s="17"/>
    </row>
    <row r="5276" spans="1:1" ht="16" x14ac:dyDescent="0.25">
      <c r="A5276" s="17"/>
    </row>
    <row r="5277" spans="1:1" ht="16" x14ac:dyDescent="0.25">
      <c r="A5277" s="17"/>
    </row>
    <row r="5278" spans="1:1" ht="16" x14ac:dyDescent="0.25">
      <c r="A5278" s="17"/>
    </row>
    <row r="5279" spans="1:1" ht="16" x14ac:dyDescent="0.25">
      <c r="A5279" s="17"/>
    </row>
    <row r="5280" spans="1:1" ht="16" x14ac:dyDescent="0.25">
      <c r="A5280" s="17"/>
    </row>
    <row r="5281" spans="1:1" ht="16" x14ac:dyDescent="0.25">
      <c r="A5281" s="17"/>
    </row>
    <row r="5282" spans="1:1" ht="16" x14ac:dyDescent="0.25">
      <c r="A5282" s="17"/>
    </row>
    <row r="5283" spans="1:1" ht="16" x14ac:dyDescent="0.25">
      <c r="A5283" s="17"/>
    </row>
    <row r="5284" spans="1:1" ht="16" x14ac:dyDescent="0.25">
      <c r="A5284" s="17"/>
    </row>
    <row r="5285" spans="1:1" ht="16" x14ac:dyDescent="0.25">
      <c r="A5285" s="17"/>
    </row>
    <row r="5286" spans="1:1" ht="16" x14ac:dyDescent="0.25">
      <c r="A5286" s="17"/>
    </row>
    <row r="5287" spans="1:1" ht="16" x14ac:dyDescent="0.25">
      <c r="A5287" s="17"/>
    </row>
    <row r="5288" spans="1:1" ht="16" x14ac:dyDescent="0.25">
      <c r="A5288" s="17"/>
    </row>
    <row r="5289" spans="1:1" ht="16" x14ac:dyDescent="0.25">
      <c r="A5289" s="17"/>
    </row>
    <row r="5290" spans="1:1" ht="16" x14ac:dyDescent="0.25">
      <c r="A5290" s="17"/>
    </row>
    <row r="5291" spans="1:1" ht="16" x14ac:dyDescent="0.25">
      <c r="A5291" s="17"/>
    </row>
    <row r="5292" spans="1:1" ht="16" x14ac:dyDescent="0.25">
      <c r="A5292" s="17"/>
    </row>
    <row r="5293" spans="1:1" ht="16" x14ac:dyDescent="0.25">
      <c r="A5293" s="17"/>
    </row>
    <row r="5294" spans="1:1" ht="16" x14ac:dyDescent="0.25">
      <c r="A5294" s="17"/>
    </row>
    <row r="5295" spans="1:1" ht="16" x14ac:dyDescent="0.25">
      <c r="A5295" s="17"/>
    </row>
    <row r="5296" spans="1:1" ht="16" x14ac:dyDescent="0.25">
      <c r="A5296" s="17"/>
    </row>
    <row r="5297" spans="1:1" ht="16" x14ac:dyDescent="0.25">
      <c r="A5297" s="17"/>
    </row>
    <row r="5298" spans="1:1" ht="16" x14ac:dyDescent="0.25">
      <c r="A5298" s="17"/>
    </row>
    <row r="5299" spans="1:1" ht="16" x14ac:dyDescent="0.25">
      <c r="A5299" s="17"/>
    </row>
    <row r="5300" spans="1:1" ht="16" x14ac:dyDescent="0.25">
      <c r="A5300" s="17"/>
    </row>
    <row r="5301" spans="1:1" ht="16" x14ac:dyDescent="0.25">
      <c r="A5301" s="17"/>
    </row>
    <row r="5302" spans="1:1" ht="16" x14ac:dyDescent="0.25">
      <c r="A5302" s="17"/>
    </row>
    <row r="5303" spans="1:1" ht="16" x14ac:dyDescent="0.25">
      <c r="A5303" s="17"/>
    </row>
    <row r="5304" spans="1:1" ht="16" x14ac:dyDescent="0.25">
      <c r="A5304" s="17"/>
    </row>
    <row r="5305" spans="1:1" ht="16" x14ac:dyDescent="0.25">
      <c r="A5305" s="17"/>
    </row>
    <row r="5306" spans="1:1" ht="16" x14ac:dyDescent="0.25">
      <c r="A5306" s="17"/>
    </row>
    <row r="5307" spans="1:1" ht="16" x14ac:dyDescent="0.25">
      <c r="A5307" s="17"/>
    </row>
    <row r="5308" spans="1:1" ht="16" x14ac:dyDescent="0.25">
      <c r="A5308" s="17"/>
    </row>
    <row r="5309" spans="1:1" ht="16" x14ac:dyDescent="0.25">
      <c r="A5309" s="17"/>
    </row>
    <row r="5310" spans="1:1" ht="16" x14ac:dyDescent="0.25">
      <c r="A5310" s="17"/>
    </row>
    <row r="5311" spans="1:1" ht="16" x14ac:dyDescent="0.25">
      <c r="A5311" s="17"/>
    </row>
    <row r="5312" spans="1:1" ht="16" x14ac:dyDescent="0.25">
      <c r="A5312" s="17"/>
    </row>
    <row r="5313" spans="1:1" ht="16" x14ac:dyDescent="0.25">
      <c r="A5313" s="17"/>
    </row>
    <row r="5314" spans="1:1" ht="16" x14ac:dyDescent="0.25">
      <c r="A5314" s="17"/>
    </row>
    <row r="5315" spans="1:1" ht="16" x14ac:dyDescent="0.25">
      <c r="A5315" s="17"/>
    </row>
    <row r="5316" spans="1:1" ht="16" x14ac:dyDescent="0.25">
      <c r="A5316" s="17"/>
    </row>
    <row r="5317" spans="1:1" ht="16" x14ac:dyDescent="0.25">
      <c r="A5317" s="17"/>
    </row>
    <row r="5318" spans="1:1" ht="16" x14ac:dyDescent="0.25">
      <c r="A5318" s="17"/>
    </row>
    <row r="5319" spans="1:1" ht="16" x14ac:dyDescent="0.25">
      <c r="A5319" s="17"/>
    </row>
    <row r="5320" spans="1:1" ht="16" x14ac:dyDescent="0.25">
      <c r="A5320" s="17"/>
    </row>
    <row r="5321" spans="1:1" ht="16" x14ac:dyDescent="0.25">
      <c r="A5321" s="17"/>
    </row>
    <row r="5322" spans="1:1" ht="16" x14ac:dyDescent="0.25">
      <c r="A5322" s="17"/>
    </row>
    <row r="5323" spans="1:1" ht="16" x14ac:dyDescent="0.25">
      <c r="A5323" s="17"/>
    </row>
    <row r="5324" spans="1:1" ht="16" x14ac:dyDescent="0.25">
      <c r="A5324" s="17"/>
    </row>
    <row r="5325" spans="1:1" ht="16" x14ac:dyDescent="0.25">
      <c r="A5325" s="17"/>
    </row>
    <row r="5326" spans="1:1" ht="16" x14ac:dyDescent="0.25">
      <c r="A5326" s="17"/>
    </row>
    <row r="5327" spans="1:1" ht="16" x14ac:dyDescent="0.25">
      <c r="A5327" s="17"/>
    </row>
    <row r="5328" spans="1:1" ht="16" x14ac:dyDescent="0.25">
      <c r="A5328" s="17"/>
    </row>
    <row r="5329" spans="1:1" ht="16" x14ac:dyDescent="0.25">
      <c r="A5329" s="17"/>
    </row>
    <row r="5330" spans="1:1" ht="16" x14ac:dyDescent="0.25">
      <c r="A5330" s="17"/>
    </row>
    <row r="5331" spans="1:1" ht="16" x14ac:dyDescent="0.25">
      <c r="A5331" s="17"/>
    </row>
    <row r="5332" spans="1:1" ht="16" x14ac:dyDescent="0.25">
      <c r="A5332" s="17"/>
    </row>
    <row r="5333" spans="1:1" ht="16" x14ac:dyDescent="0.25">
      <c r="A5333" s="17"/>
    </row>
    <row r="5334" spans="1:1" ht="16" x14ac:dyDescent="0.25">
      <c r="A5334" s="17"/>
    </row>
    <row r="5335" spans="1:1" ht="16" x14ac:dyDescent="0.25">
      <c r="A5335" s="17"/>
    </row>
    <row r="5336" spans="1:1" ht="16" x14ac:dyDescent="0.25">
      <c r="A5336" s="17"/>
    </row>
    <row r="5337" spans="1:1" ht="16" x14ac:dyDescent="0.25">
      <c r="A5337" s="17"/>
    </row>
    <row r="5338" spans="1:1" ht="16" x14ac:dyDescent="0.25">
      <c r="A5338" s="17"/>
    </row>
    <row r="5339" spans="1:1" ht="16" x14ac:dyDescent="0.25">
      <c r="A5339" s="17"/>
    </row>
    <row r="5340" spans="1:1" ht="16" x14ac:dyDescent="0.25">
      <c r="A5340" s="17"/>
    </row>
    <row r="5341" spans="1:1" ht="16" x14ac:dyDescent="0.25">
      <c r="A5341" s="17"/>
    </row>
    <row r="5342" spans="1:1" ht="16" x14ac:dyDescent="0.25">
      <c r="A5342" s="17"/>
    </row>
    <row r="5343" spans="1:1" ht="16" x14ac:dyDescent="0.25">
      <c r="A5343" s="17"/>
    </row>
    <row r="5344" spans="1:1" ht="16" x14ac:dyDescent="0.25">
      <c r="A5344" s="17"/>
    </row>
    <row r="5345" spans="1:1" ht="16" x14ac:dyDescent="0.25">
      <c r="A5345" s="17"/>
    </row>
    <row r="5346" spans="1:1" ht="16" x14ac:dyDescent="0.25">
      <c r="A5346" s="17"/>
    </row>
    <row r="5347" spans="1:1" ht="16" x14ac:dyDescent="0.25">
      <c r="A5347" s="17"/>
    </row>
    <row r="5348" spans="1:1" ht="16" x14ac:dyDescent="0.25">
      <c r="A5348" s="17"/>
    </row>
    <row r="5349" spans="1:1" ht="16" x14ac:dyDescent="0.25">
      <c r="A5349" s="17"/>
    </row>
    <row r="5350" spans="1:1" ht="16" x14ac:dyDescent="0.25">
      <c r="A5350" s="17"/>
    </row>
    <row r="5351" spans="1:1" ht="16" x14ac:dyDescent="0.25">
      <c r="A5351" s="17"/>
    </row>
    <row r="5352" spans="1:1" ht="16" x14ac:dyDescent="0.25">
      <c r="A5352" s="17"/>
    </row>
    <row r="5353" spans="1:1" ht="16" x14ac:dyDescent="0.25">
      <c r="A5353" s="17"/>
    </row>
    <row r="5354" spans="1:1" ht="16" x14ac:dyDescent="0.25">
      <c r="A5354" s="17"/>
    </row>
    <row r="5355" spans="1:1" ht="16" x14ac:dyDescent="0.25">
      <c r="A5355" s="17"/>
    </row>
    <row r="5356" spans="1:1" ht="16" x14ac:dyDescent="0.25">
      <c r="A5356" s="17"/>
    </row>
    <row r="5357" spans="1:1" ht="16" x14ac:dyDescent="0.25">
      <c r="A5357" s="17"/>
    </row>
    <row r="5358" spans="1:1" ht="16" x14ac:dyDescent="0.25">
      <c r="A5358" s="17"/>
    </row>
    <row r="5359" spans="1:1" ht="16" x14ac:dyDescent="0.25">
      <c r="A5359" s="17"/>
    </row>
    <row r="5360" spans="1:1" ht="16" x14ac:dyDescent="0.25">
      <c r="A5360" s="17"/>
    </row>
    <row r="5361" spans="1:1" ht="16" x14ac:dyDescent="0.25">
      <c r="A5361" s="17"/>
    </row>
    <row r="5362" spans="1:1" ht="16" x14ac:dyDescent="0.25">
      <c r="A5362" s="17"/>
    </row>
    <row r="5363" spans="1:1" ht="16" x14ac:dyDescent="0.25">
      <c r="A5363" s="17"/>
    </row>
    <row r="5364" spans="1:1" ht="16" x14ac:dyDescent="0.25">
      <c r="A5364" s="17"/>
    </row>
    <row r="5365" spans="1:1" ht="16" x14ac:dyDescent="0.25">
      <c r="A5365" s="17"/>
    </row>
    <row r="5366" spans="1:1" ht="16" x14ac:dyDescent="0.25">
      <c r="A5366" s="17"/>
    </row>
    <row r="5367" spans="1:1" ht="16" x14ac:dyDescent="0.25">
      <c r="A5367" s="17"/>
    </row>
    <row r="5368" spans="1:1" ht="16" x14ac:dyDescent="0.25">
      <c r="A5368" s="17"/>
    </row>
    <row r="5369" spans="1:1" ht="16" x14ac:dyDescent="0.25">
      <c r="A5369" s="17"/>
    </row>
    <row r="5370" spans="1:1" ht="16" x14ac:dyDescent="0.25">
      <c r="A5370" s="17"/>
    </row>
    <row r="5371" spans="1:1" ht="16" x14ac:dyDescent="0.25">
      <c r="A5371" s="17"/>
    </row>
    <row r="5372" spans="1:1" ht="16" x14ac:dyDescent="0.25">
      <c r="A5372" s="17"/>
    </row>
    <row r="5373" spans="1:1" ht="16" x14ac:dyDescent="0.25">
      <c r="A5373" s="17"/>
    </row>
    <row r="5374" spans="1:1" ht="16" x14ac:dyDescent="0.25">
      <c r="A5374" s="17"/>
    </row>
    <row r="5375" spans="1:1" ht="16" x14ac:dyDescent="0.25">
      <c r="A5375" s="17"/>
    </row>
    <row r="5376" spans="1:1" ht="16" x14ac:dyDescent="0.25">
      <c r="A5376" s="17"/>
    </row>
    <row r="5377" spans="1:1" ht="16" x14ac:dyDescent="0.25">
      <c r="A5377" s="17"/>
    </row>
    <row r="5378" spans="1:1" ht="16" x14ac:dyDescent="0.25">
      <c r="A5378" s="17"/>
    </row>
    <row r="5379" spans="1:1" ht="16" x14ac:dyDescent="0.25">
      <c r="A5379" s="17"/>
    </row>
    <row r="5380" spans="1:1" ht="16" x14ac:dyDescent="0.25">
      <c r="A5380" s="17"/>
    </row>
    <row r="5381" spans="1:1" ht="16" x14ac:dyDescent="0.25">
      <c r="A5381" s="17"/>
    </row>
    <row r="5382" spans="1:1" ht="16" x14ac:dyDescent="0.25">
      <c r="A5382" s="17"/>
    </row>
    <row r="5383" spans="1:1" ht="16" x14ac:dyDescent="0.25">
      <c r="A5383" s="17"/>
    </row>
    <row r="5384" spans="1:1" ht="16" x14ac:dyDescent="0.25">
      <c r="A5384" s="17"/>
    </row>
    <row r="5385" spans="1:1" ht="16" x14ac:dyDescent="0.25">
      <c r="A5385" s="17"/>
    </row>
    <row r="5386" spans="1:1" ht="16" x14ac:dyDescent="0.25">
      <c r="A5386" s="17"/>
    </row>
    <row r="5387" spans="1:1" ht="16" x14ac:dyDescent="0.25">
      <c r="A5387" s="17"/>
    </row>
    <row r="5388" spans="1:1" ht="16" x14ac:dyDescent="0.25">
      <c r="A5388" s="17"/>
    </row>
    <row r="5389" spans="1:1" ht="16" x14ac:dyDescent="0.25">
      <c r="A5389" s="17"/>
    </row>
    <row r="5390" spans="1:1" ht="16" x14ac:dyDescent="0.25">
      <c r="A5390" s="17"/>
    </row>
    <row r="5391" spans="1:1" ht="16" x14ac:dyDescent="0.25">
      <c r="A5391" s="17"/>
    </row>
    <row r="5392" spans="1:1" ht="16" x14ac:dyDescent="0.25">
      <c r="A5392" s="17"/>
    </row>
    <row r="5393" spans="1:1" ht="16" x14ac:dyDescent="0.25">
      <c r="A5393" s="17"/>
    </row>
    <row r="5394" spans="1:1" ht="16" x14ac:dyDescent="0.25">
      <c r="A5394" s="17"/>
    </row>
    <row r="5395" spans="1:1" ht="16" x14ac:dyDescent="0.25">
      <c r="A5395" s="17"/>
    </row>
    <row r="5396" spans="1:1" ht="16" x14ac:dyDescent="0.25">
      <c r="A5396" s="17"/>
    </row>
    <row r="5397" spans="1:1" ht="16" x14ac:dyDescent="0.25">
      <c r="A5397" s="17"/>
    </row>
    <row r="5398" spans="1:1" ht="16" x14ac:dyDescent="0.25">
      <c r="A5398" s="17"/>
    </row>
    <row r="5399" spans="1:1" ht="16" x14ac:dyDescent="0.25">
      <c r="A5399" s="17"/>
    </row>
    <row r="5400" spans="1:1" ht="16" x14ac:dyDescent="0.25">
      <c r="A5400" s="17"/>
    </row>
    <row r="5401" spans="1:1" ht="16" x14ac:dyDescent="0.25">
      <c r="A5401" s="17"/>
    </row>
    <row r="5402" spans="1:1" ht="16" x14ac:dyDescent="0.25">
      <c r="A5402" s="17"/>
    </row>
    <row r="5403" spans="1:1" ht="16" x14ac:dyDescent="0.25">
      <c r="A5403" s="17"/>
    </row>
    <row r="5404" spans="1:1" ht="16" x14ac:dyDescent="0.25">
      <c r="A5404" s="17"/>
    </row>
    <row r="5405" spans="1:1" ht="16" x14ac:dyDescent="0.25">
      <c r="A5405" s="17"/>
    </row>
    <row r="5406" spans="1:1" ht="16" x14ac:dyDescent="0.25">
      <c r="A5406" s="17"/>
    </row>
    <row r="5407" spans="1:1" ht="16" x14ac:dyDescent="0.25">
      <c r="A5407" s="17"/>
    </row>
    <row r="5408" spans="1:1" ht="16" x14ac:dyDescent="0.25">
      <c r="A5408" s="17"/>
    </row>
    <row r="5409" spans="1:1" ht="16" x14ac:dyDescent="0.25">
      <c r="A5409" s="17"/>
    </row>
    <row r="5410" spans="1:1" ht="16" x14ac:dyDescent="0.25">
      <c r="A5410" s="17"/>
    </row>
    <row r="5411" spans="1:1" ht="16" x14ac:dyDescent="0.25">
      <c r="A5411" s="17"/>
    </row>
    <row r="5412" spans="1:1" ht="16" x14ac:dyDescent="0.25">
      <c r="A5412" s="17"/>
    </row>
    <row r="5413" spans="1:1" ht="16" x14ac:dyDescent="0.25">
      <c r="A5413" s="17"/>
    </row>
    <row r="5414" spans="1:1" ht="16" x14ac:dyDescent="0.25">
      <c r="A5414" s="17"/>
    </row>
    <row r="5415" spans="1:1" ht="16" x14ac:dyDescent="0.25">
      <c r="A5415" s="17"/>
    </row>
    <row r="5416" spans="1:1" ht="16" x14ac:dyDescent="0.25">
      <c r="A5416" s="17"/>
    </row>
    <row r="5417" spans="1:1" ht="16" x14ac:dyDescent="0.25">
      <c r="A5417" s="17"/>
    </row>
    <row r="5418" spans="1:1" ht="16" x14ac:dyDescent="0.25">
      <c r="A5418" s="17"/>
    </row>
    <row r="5419" spans="1:1" ht="16" x14ac:dyDescent="0.25">
      <c r="A5419" s="17"/>
    </row>
    <row r="5420" spans="1:1" ht="16" x14ac:dyDescent="0.25">
      <c r="A5420" s="17"/>
    </row>
    <row r="5421" spans="1:1" ht="16" x14ac:dyDescent="0.25">
      <c r="A5421" s="17"/>
    </row>
    <row r="5422" spans="1:1" ht="16" x14ac:dyDescent="0.25">
      <c r="A5422" s="17"/>
    </row>
    <row r="5423" spans="1:1" ht="16" x14ac:dyDescent="0.25">
      <c r="A5423" s="17"/>
    </row>
    <row r="5424" spans="1:1" ht="16" x14ac:dyDescent="0.25">
      <c r="A5424" s="17"/>
    </row>
    <row r="5425" spans="1:1" ht="16" x14ac:dyDescent="0.25">
      <c r="A5425" s="17"/>
    </row>
    <row r="5426" spans="1:1" ht="16" x14ac:dyDescent="0.25">
      <c r="A5426" s="17"/>
    </row>
    <row r="5427" spans="1:1" ht="16" x14ac:dyDescent="0.25">
      <c r="A5427" s="17"/>
    </row>
    <row r="5428" spans="1:1" ht="16" x14ac:dyDescent="0.25">
      <c r="A5428" s="17"/>
    </row>
    <row r="5429" spans="1:1" ht="16" x14ac:dyDescent="0.25">
      <c r="A5429" s="17"/>
    </row>
    <row r="5430" spans="1:1" ht="16" x14ac:dyDescent="0.25">
      <c r="A5430" s="17"/>
    </row>
    <row r="5431" spans="1:1" ht="16" x14ac:dyDescent="0.25">
      <c r="A5431" s="17"/>
    </row>
    <row r="5432" spans="1:1" ht="16" x14ac:dyDescent="0.25">
      <c r="A5432" s="17"/>
    </row>
    <row r="5433" spans="1:1" ht="16" x14ac:dyDescent="0.25">
      <c r="A5433" s="17"/>
    </row>
    <row r="5434" spans="1:1" ht="16" x14ac:dyDescent="0.25">
      <c r="A5434" s="17"/>
    </row>
    <row r="5435" spans="1:1" ht="16" x14ac:dyDescent="0.25">
      <c r="A5435" s="17"/>
    </row>
    <row r="5436" spans="1:1" ht="16" x14ac:dyDescent="0.25">
      <c r="A5436" s="17"/>
    </row>
    <row r="5437" spans="1:1" ht="16" x14ac:dyDescent="0.25">
      <c r="A5437" s="17"/>
    </row>
    <row r="5438" spans="1:1" ht="16" x14ac:dyDescent="0.25">
      <c r="A5438" s="17"/>
    </row>
    <row r="5439" spans="1:1" ht="16" x14ac:dyDescent="0.25">
      <c r="A5439" s="17"/>
    </row>
    <row r="5440" spans="1:1" ht="16" x14ac:dyDescent="0.25">
      <c r="A5440" s="17"/>
    </row>
    <row r="5441" spans="1:1" ht="16" x14ac:dyDescent="0.25">
      <c r="A5441" s="17"/>
    </row>
    <row r="5442" spans="1:1" ht="16" x14ac:dyDescent="0.25">
      <c r="A5442" s="17"/>
    </row>
    <row r="5443" spans="1:1" ht="16" x14ac:dyDescent="0.25">
      <c r="A5443" s="17"/>
    </row>
    <row r="5444" spans="1:1" ht="16" x14ac:dyDescent="0.25">
      <c r="A5444" s="17"/>
    </row>
    <row r="5445" spans="1:1" ht="16" x14ac:dyDescent="0.25">
      <c r="A5445" s="17"/>
    </row>
    <row r="5446" spans="1:1" ht="16" x14ac:dyDescent="0.25">
      <c r="A5446" s="17"/>
    </row>
    <row r="5447" spans="1:1" ht="16" x14ac:dyDescent="0.25">
      <c r="A5447" s="17"/>
    </row>
    <row r="5448" spans="1:1" ht="16" x14ac:dyDescent="0.25">
      <c r="A5448" s="17"/>
    </row>
    <row r="5449" spans="1:1" ht="16" x14ac:dyDescent="0.25">
      <c r="A5449" s="17"/>
    </row>
    <row r="5450" spans="1:1" ht="16" x14ac:dyDescent="0.25">
      <c r="A5450" s="17"/>
    </row>
    <row r="5451" spans="1:1" ht="16" x14ac:dyDescent="0.25">
      <c r="A5451" s="17"/>
    </row>
    <row r="5452" spans="1:1" ht="16" x14ac:dyDescent="0.25">
      <c r="A5452" s="17"/>
    </row>
    <row r="5453" spans="1:1" ht="16" x14ac:dyDescent="0.25">
      <c r="A5453" s="17"/>
    </row>
    <row r="5454" spans="1:1" ht="16" x14ac:dyDescent="0.25">
      <c r="A5454" s="17"/>
    </row>
    <row r="5455" spans="1:1" ht="16" x14ac:dyDescent="0.25">
      <c r="A5455" s="17"/>
    </row>
    <row r="5456" spans="1:1" ht="16" x14ac:dyDescent="0.25">
      <c r="A5456" s="17"/>
    </row>
    <row r="5457" spans="1:1" ht="16" x14ac:dyDescent="0.25">
      <c r="A5457" s="17"/>
    </row>
    <row r="5458" spans="1:1" ht="16" x14ac:dyDescent="0.25">
      <c r="A5458" s="17"/>
    </row>
    <row r="5459" spans="1:1" ht="16" x14ac:dyDescent="0.25">
      <c r="A5459" s="17"/>
    </row>
    <row r="5460" spans="1:1" ht="16" x14ac:dyDescent="0.25">
      <c r="A5460" s="17"/>
    </row>
    <row r="5461" spans="1:1" ht="16" x14ac:dyDescent="0.25">
      <c r="A5461" s="17"/>
    </row>
    <row r="5462" spans="1:1" ht="16" x14ac:dyDescent="0.25">
      <c r="A5462" s="17"/>
    </row>
    <row r="5463" spans="1:1" ht="16" x14ac:dyDescent="0.25">
      <c r="A5463" s="17"/>
    </row>
    <row r="5464" spans="1:1" ht="16" x14ac:dyDescent="0.25">
      <c r="A5464" s="17"/>
    </row>
    <row r="5465" spans="1:1" ht="16" x14ac:dyDescent="0.25">
      <c r="A5465" s="17"/>
    </row>
    <row r="5466" spans="1:1" ht="16" x14ac:dyDescent="0.25">
      <c r="A5466" s="17"/>
    </row>
    <row r="5467" spans="1:1" ht="16" x14ac:dyDescent="0.25">
      <c r="A5467" s="17"/>
    </row>
    <row r="5468" spans="1:1" ht="16" x14ac:dyDescent="0.25">
      <c r="A5468" s="17"/>
    </row>
    <row r="5469" spans="1:1" ht="16" x14ac:dyDescent="0.25">
      <c r="A5469" s="17"/>
    </row>
    <row r="5470" spans="1:1" ht="16" x14ac:dyDescent="0.25">
      <c r="A5470" s="17"/>
    </row>
    <row r="5471" spans="1:1" ht="16" x14ac:dyDescent="0.25">
      <c r="A5471" s="17"/>
    </row>
    <row r="5472" spans="1:1" ht="16" x14ac:dyDescent="0.25">
      <c r="A5472" s="17"/>
    </row>
    <row r="5473" spans="1:1" ht="16" x14ac:dyDescent="0.25">
      <c r="A5473" s="17"/>
    </row>
    <row r="5474" spans="1:1" ht="16" x14ac:dyDescent="0.25">
      <c r="A5474" s="17"/>
    </row>
    <row r="5475" spans="1:1" ht="16" x14ac:dyDescent="0.25">
      <c r="A5475" s="17"/>
    </row>
    <row r="5476" spans="1:1" ht="16" x14ac:dyDescent="0.25">
      <c r="A5476" s="17"/>
    </row>
    <row r="5477" spans="1:1" ht="16" x14ac:dyDescent="0.25">
      <c r="A5477" s="17"/>
    </row>
    <row r="5478" spans="1:1" ht="16" x14ac:dyDescent="0.25">
      <c r="A5478" s="17"/>
    </row>
    <row r="5479" spans="1:1" ht="16" x14ac:dyDescent="0.25">
      <c r="A5479" s="17"/>
    </row>
    <row r="5480" spans="1:1" ht="16" x14ac:dyDescent="0.25">
      <c r="A5480" s="17"/>
    </row>
    <row r="5481" spans="1:1" ht="16" x14ac:dyDescent="0.25">
      <c r="A5481" s="17"/>
    </row>
    <row r="5482" spans="1:1" ht="16" x14ac:dyDescent="0.25">
      <c r="A5482" s="17"/>
    </row>
    <row r="5483" spans="1:1" ht="16" x14ac:dyDescent="0.25">
      <c r="A5483" s="17"/>
    </row>
    <row r="5484" spans="1:1" ht="16" x14ac:dyDescent="0.25">
      <c r="A5484" s="17"/>
    </row>
    <row r="5485" spans="1:1" ht="16" x14ac:dyDescent="0.25">
      <c r="A5485" s="17"/>
    </row>
    <row r="5486" spans="1:1" ht="16" x14ac:dyDescent="0.25">
      <c r="A5486" s="17"/>
    </row>
    <row r="5487" spans="1:1" ht="16" x14ac:dyDescent="0.25">
      <c r="A5487" s="17"/>
    </row>
    <row r="5488" spans="1:1" ht="16" x14ac:dyDescent="0.25">
      <c r="A5488" s="17"/>
    </row>
    <row r="5489" spans="1:1" ht="16" x14ac:dyDescent="0.25">
      <c r="A5489" s="17"/>
    </row>
    <row r="5490" spans="1:1" ht="16" x14ac:dyDescent="0.25">
      <c r="A5490" s="17"/>
    </row>
    <row r="5491" spans="1:1" ht="16" x14ac:dyDescent="0.25">
      <c r="A5491" s="17"/>
    </row>
    <row r="5492" spans="1:1" ht="16" x14ac:dyDescent="0.25">
      <c r="A5492" s="17"/>
    </row>
    <row r="5493" spans="1:1" ht="16" x14ac:dyDescent="0.25">
      <c r="A5493" s="17"/>
    </row>
    <row r="5494" spans="1:1" ht="16" x14ac:dyDescent="0.25">
      <c r="A5494" s="17"/>
    </row>
    <row r="5495" spans="1:1" ht="16" x14ac:dyDescent="0.25">
      <c r="A5495" s="17"/>
    </row>
    <row r="5496" spans="1:1" ht="16" x14ac:dyDescent="0.25">
      <c r="A5496" s="17"/>
    </row>
    <row r="5497" spans="1:1" ht="16" x14ac:dyDescent="0.25">
      <c r="A5497" s="17"/>
    </row>
    <row r="5498" spans="1:1" ht="16" x14ac:dyDescent="0.25">
      <c r="A5498" s="17"/>
    </row>
    <row r="5499" spans="1:1" ht="16" x14ac:dyDescent="0.25">
      <c r="A5499" s="17"/>
    </row>
    <row r="5500" spans="1:1" ht="16" x14ac:dyDescent="0.25">
      <c r="A5500" s="17"/>
    </row>
    <row r="5501" spans="1:1" ht="16" x14ac:dyDescent="0.25">
      <c r="A5501" s="17"/>
    </row>
    <row r="5502" spans="1:1" ht="16" x14ac:dyDescent="0.25">
      <c r="A5502" s="17"/>
    </row>
    <row r="5503" spans="1:1" ht="16" x14ac:dyDescent="0.25">
      <c r="A5503" s="17"/>
    </row>
    <row r="5504" spans="1:1" ht="16" x14ac:dyDescent="0.25">
      <c r="A5504" s="17"/>
    </row>
    <row r="5505" spans="1:1" ht="16" x14ac:dyDescent="0.25">
      <c r="A5505" s="17"/>
    </row>
    <row r="5506" spans="1:1" ht="16" x14ac:dyDescent="0.25">
      <c r="A5506" s="17"/>
    </row>
    <row r="5507" spans="1:1" ht="16" x14ac:dyDescent="0.25">
      <c r="A5507" s="17"/>
    </row>
    <row r="5508" spans="1:1" ht="16" x14ac:dyDescent="0.25">
      <c r="A5508" s="17"/>
    </row>
    <row r="5509" spans="1:1" ht="16" x14ac:dyDescent="0.25">
      <c r="A5509" s="17"/>
    </row>
    <row r="5510" spans="1:1" ht="16" x14ac:dyDescent="0.25">
      <c r="A5510" s="17"/>
    </row>
    <row r="5511" spans="1:1" ht="16" x14ac:dyDescent="0.25">
      <c r="A5511" s="17"/>
    </row>
    <row r="5512" spans="1:1" ht="16" x14ac:dyDescent="0.25">
      <c r="A5512" s="17"/>
    </row>
    <row r="5513" spans="1:1" ht="16" x14ac:dyDescent="0.25">
      <c r="A5513" s="17"/>
    </row>
    <row r="5514" spans="1:1" ht="16" x14ac:dyDescent="0.25">
      <c r="A5514" s="17"/>
    </row>
    <row r="5515" spans="1:1" ht="16" x14ac:dyDescent="0.25">
      <c r="A5515" s="17"/>
    </row>
    <row r="5516" spans="1:1" ht="16" x14ac:dyDescent="0.25">
      <c r="A5516" s="17"/>
    </row>
    <row r="5517" spans="1:1" ht="16" x14ac:dyDescent="0.25">
      <c r="A5517" s="17"/>
    </row>
    <row r="5518" spans="1:1" ht="16" x14ac:dyDescent="0.25">
      <c r="A5518" s="17"/>
    </row>
    <row r="5519" spans="1:1" ht="16" x14ac:dyDescent="0.25">
      <c r="A5519" s="17"/>
    </row>
    <row r="5520" spans="1:1" ht="16" x14ac:dyDescent="0.25">
      <c r="A5520" s="17"/>
    </row>
    <row r="5521" spans="1:1" ht="16" x14ac:dyDescent="0.25">
      <c r="A5521" s="17"/>
    </row>
    <row r="5522" spans="1:1" ht="16" x14ac:dyDescent="0.25">
      <c r="A5522" s="17"/>
    </row>
    <row r="5523" spans="1:1" ht="16" x14ac:dyDescent="0.25">
      <c r="A5523" s="17"/>
    </row>
    <row r="5524" spans="1:1" ht="16" x14ac:dyDescent="0.25">
      <c r="A5524" s="17"/>
    </row>
    <row r="5525" spans="1:1" ht="16" x14ac:dyDescent="0.25">
      <c r="A5525" s="17"/>
    </row>
    <row r="5526" spans="1:1" ht="16" x14ac:dyDescent="0.25">
      <c r="A5526" s="17"/>
    </row>
    <row r="5527" spans="1:1" ht="16" x14ac:dyDescent="0.25">
      <c r="A5527" s="17"/>
    </row>
    <row r="5528" spans="1:1" ht="16" x14ac:dyDescent="0.25">
      <c r="A5528" s="17"/>
    </row>
    <row r="5529" spans="1:1" ht="16" x14ac:dyDescent="0.25">
      <c r="A5529" s="17"/>
    </row>
    <row r="5530" spans="1:1" ht="16" x14ac:dyDescent="0.25">
      <c r="A5530" s="17"/>
    </row>
    <row r="5531" spans="1:1" ht="16" x14ac:dyDescent="0.25">
      <c r="A5531" s="17"/>
    </row>
    <row r="5532" spans="1:1" ht="16" x14ac:dyDescent="0.25">
      <c r="A5532" s="17"/>
    </row>
    <row r="5533" spans="1:1" ht="16" x14ac:dyDescent="0.25">
      <c r="A5533" s="17"/>
    </row>
    <row r="5534" spans="1:1" ht="16" x14ac:dyDescent="0.25">
      <c r="A5534" s="17"/>
    </row>
    <row r="5535" spans="1:1" ht="16" x14ac:dyDescent="0.25">
      <c r="A5535" s="17"/>
    </row>
    <row r="5536" spans="1:1" ht="16" x14ac:dyDescent="0.25">
      <c r="A5536" s="17"/>
    </row>
    <row r="5537" spans="1:1" ht="16" x14ac:dyDescent="0.25">
      <c r="A5537" s="17"/>
    </row>
    <row r="5538" spans="1:1" ht="16" x14ac:dyDescent="0.25">
      <c r="A5538" s="17"/>
    </row>
    <row r="5539" spans="1:1" ht="16" x14ac:dyDescent="0.25">
      <c r="A5539" s="17"/>
    </row>
    <row r="5540" spans="1:1" ht="16" x14ac:dyDescent="0.25">
      <c r="A5540" s="17"/>
    </row>
    <row r="5541" spans="1:1" ht="16" x14ac:dyDescent="0.25">
      <c r="A5541" s="17"/>
    </row>
    <row r="5542" spans="1:1" ht="16" x14ac:dyDescent="0.25">
      <c r="A5542" s="17"/>
    </row>
    <row r="5543" spans="1:1" ht="16" x14ac:dyDescent="0.25">
      <c r="A5543" s="17"/>
    </row>
    <row r="5544" spans="1:1" ht="16" x14ac:dyDescent="0.25">
      <c r="A5544" s="17"/>
    </row>
    <row r="5545" spans="1:1" ht="16" x14ac:dyDescent="0.25">
      <c r="A5545" s="17"/>
    </row>
    <row r="5546" spans="1:1" ht="16" x14ac:dyDescent="0.25">
      <c r="A5546" s="17"/>
    </row>
    <row r="5547" spans="1:1" ht="16" x14ac:dyDescent="0.25">
      <c r="A5547" s="17"/>
    </row>
    <row r="5548" spans="1:1" ht="16" x14ac:dyDescent="0.25">
      <c r="A5548" s="17"/>
    </row>
    <row r="5549" spans="1:1" ht="16" x14ac:dyDescent="0.25">
      <c r="A5549" s="17"/>
    </row>
    <row r="5550" spans="1:1" ht="16" x14ac:dyDescent="0.25">
      <c r="A5550" s="17"/>
    </row>
    <row r="5551" spans="1:1" ht="16" x14ac:dyDescent="0.25">
      <c r="A5551" s="17"/>
    </row>
    <row r="5552" spans="1:1" ht="16" x14ac:dyDescent="0.25">
      <c r="A5552" s="17"/>
    </row>
    <row r="5553" spans="1:1" ht="16" x14ac:dyDescent="0.25">
      <c r="A5553" s="17"/>
    </row>
    <row r="5554" spans="1:1" ht="16" x14ac:dyDescent="0.25">
      <c r="A5554" s="17"/>
    </row>
    <row r="5555" spans="1:1" ht="16" x14ac:dyDescent="0.25">
      <c r="A5555" s="17"/>
    </row>
    <row r="5556" spans="1:1" ht="16" x14ac:dyDescent="0.25">
      <c r="A5556" s="17"/>
    </row>
    <row r="5557" spans="1:1" ht="16" x14ac:dyDescent="0.25">
      <c r="A5557" s="17"/>
    </row>
    <row r="5558" spans="1:1" ht="16" x14ac:dyDescent="0.25">
      <c r="A5558" s="17"/>
    </row>
    <row r="5559" spans="1:1" ht="16" x14ac:dyDescent="0.25">
      <c r="A5559" s="17"/>
    </row>
    <row r="5560" spans="1:1" ht="16" x14ac:dyDescent="0.25">
      <c r="A5560" s="17"/>
    </row>
    <row r="5561" spans="1:1" ht="16" x14ac:dyDescent="0.25">
      <c r="A5561" s="17"/>
    </row>
    <row r="5562" spans="1:1" ht="16" x14ac:dyDescent="0.25">
      <c r="A5562" s="17"/>
    </row>
    <row r="5563" spans="1:1" ht="16" x14ac:dyDescent="0.25">
      <c r="A5563" s="17"/>
    </row>
    <row r="5564" spans="1:1" ht="16" x14ac:dyDescent="0.25">
      <c r="A5564" s="17"/>
    </row>
    <row r="5565" spans="1:1" ht="16" x14ac:dyDescent="0.25">
      <c r="A5565" s="17"/>
    </row>
    <row r="5566" spans="1:1" ht="16" x14ac:dyDescent="0.25">
      <c r="A5566" s="17"/>
    </row>
    <row r="5567" spans="1:1" ht="16" x14ac:dyDescent="0.25">
      <c r="A5567" s="17"/>
    </row>
    <row r="5568" spans="1:1" ht="16" x14ac:dyDescent="0.25">
      <c r="A5568" s="17"/>
    </row>
    <row r="5569" spans="1:1" ht="16" x14ac:dyDescent="0.25">
      <c r="A5569" s="17"/>
    </row>
    <row r="5570" spans="1:1" ht="16" x14ac:dyDescent="0.25">
      <c r="A5570" s="17"/>
    </row>
    <row r="5571" spans="1:1" ht="16" x14ac:dyDescent="0.25">
      <c r="A5571" s="17"/>
    </row>
    <row r="5572" spans="1:1" ht="16" x14ac:dyDescent="0.25">
      <c r="A5572" s="17"/>
    </row>
    <row r="5573" spans="1:1" ht="16" x14ac:dyDescent="0.25">
      <c r="A5573" s="17"/>
    </row>
    <row r="5574" spans="1:1" ht="16" x14ac:dyDescent="0.25">
      <c r="A5574" s="17"/>
    </row>
    <row r="5575" spans="1:1" ht="16" x14ac:dyDescent="0.25">
      <c r="A5575" s="17"/>
    </row>
    <row r="5576" spans="1:1" ht="16" x14ac:dyDescent="0.25">
      <c r="A5576" s="17"/>
    </row>
    <row r="5577" spans="1:1" ht="16" x14ac:dyDescent="0.25">
      <c r="A5577" s="17"/>
    </row>
    <row r="5578" spans="1:1" ht="16" x14ac:dyDescent="0.25">
      <c r="A5578" s="17"/>
    </row>
    <row r="5579" spans="1:1" ht="16" x14ac:dyDescent="0.25">
      <c r="A5579" s="17"/>
    </row>
    <row r="5580" spans="1:1" ht="16" x14ac:dyDescent="0.25">
      <c r="A5580" s="17"/>
    </row>
    <row r="5581" spans="1:1" ht="16" x14ac:dyDescent="0.25">
      <c r="A5581" s="17"/>
    </row>
    <row r="5582" spans="1:1" ht="16" x14ac:dyDescent="0.25">
      <c r="A5582" s="17"/>
    </row>
    <row r="5583" spans="1:1" ht="16" x14ac:dyDescent="0.25">
      <c r="A5583" s="17"/>
    </row>
    <row r="5584" spans="1:1" ht="16" x14ac:dyDescent="0.25">
      <c r="A5584" s="17"/>
    </row>
    <row r="5585" spans="1:1" ht="16" x14ac:dyDescent="0.25">
      <c r="A5585" s="17"/>
    </row>
    <row r="5586" spans="1:1" ht="16" x14ac:dyDescent="0.25">
      <c r="A5586" s="17"/>
    </row>
    <row r="5587" spans="1:1" ht="16" x14ac:dyDescent="0.25">
      <c r="A5587" s="17"/>
    </row>
    <row r="5588" spans="1:1" ht="16" x14ac:dyDescent="0.25">
      <c r="A5588" s="17"/>
    </row>
    <row r="5589" spans="1:1" ht="16" x14ac:dyDescent="0.25">
      <c r="A5589" s="17"/>
    </row>
    <row r="5590" spans="1:1" ht="16" x14ac:dyDescent="0.25">
      <c r="A5590" s="17"/>
    </row>
    <row r="5591" spans="1:1" ht="16" x14ac:dyDescent="0.25">
      <c r="A5591" s="17"/>
    </row>
    <row r="5592" spans="1:1" ht="16" x14ac:dyDescent="0.25">
      <c r="A5592" s="17"/>
    </row>
    <row r="5593" spans="1:1" ht="16" x14ac:dyDescent="0.25">
      <c r="A5593" s="17"/>
    </row>
    <row r="5594" spans="1:1" ht="16" x14ac:dyDescent="0.25">
      <c r="A5594" s="17"/>
    </row>
    <row r="5595" spans="1:1" ht="16" x14ac:dyDescent="0.25">
      <c r="A5595" s="17"/>
    </row>
    <row r="5596" spans="1:1" ht="16" x14ac:dyDescent="0.25">
      <c r="A5596" s="17"/>
    </row>
    <row r="5597" spans="1:1" ht="16" x14ac:dyDescent="0.25">
      <c r="A5597" s="17"/>
    </row>
    <row r="5598" spans="1:1" ht="16" x14ac:dyDescent="0.25">
      <c r="A5598" s="17"/>
    </row>
    <row r="5599" spans="1:1" ht="16" x14ac:dyDescent="0.25">
      <c r="A5599" s="17"/>
    </row>
    <row r="5600" spans="1:1" ht="16" x14ac:dyDescent="0.25">
      <c r="A5600" s="17"/>
    </row>
    <row r="5601" spans="1:1" ht="16" x14ac:dyDescent="0.25">
      <c r="A5601" s="17"/>
    </row>
    <row r="5602" spans="1:1" ht="16" x14ac:dyDescent="0.25">
      <c r="A5602" s="17"/>
    </row>
    <row r="5603" spans="1:1" ht="16" x14ac:dyDescent="0.25">
      <c r="A5603" s="17"/>
    </row>
    <row r="5604" spans="1:1" ht="16" x14ac:dyDescent="0.25">
      <c r="A5604" s="17"/>
    </row>
    <row r="5605" spans="1:1" ht="16" x14ac:dyDescent="0.25">
      <c r="A5605" s="17"/>
    </row>
    <row r="5606" spans="1:1" ht="16" x14ac:dyDescent="0.25">
      <c r="A5606" s="17"/>
    </row>
    <row r="5607" spans="1:1" ht="16" x14ac:dyDescent="0.25">
      <c r="A5607" s="17"/>
    </row>
    <row r="5608" spans="1:1" ht="16" x14ac:dyDescent="0.25">
      <c r="A5608" s="17"/>
    </row>
    <row r="5609" spans="1:1" ht="16" x14ac:dyDescent="0.25">
      <c r="A5609" s="17"/>
    </row>
    <row r="5610" spans="1:1" ht="16" x14ac:dyDescent="0.25">
      <c r="A5610" s="17"/>
    </row>
    <row r="5611" spans="1:1" ht="16" x14ac:dyDescent="0.25">
      <c r="A5611" s="17"/>
    </row>
    <row r="5612" spans="1:1" ht="16" x14ac:dyDescent="0.25">
      <c r="A5612" s="17"/>
    </row>
    <row r="5613" spans="1:1" ht="16" x14ac:dyDescent="0.25">
      <c r="A5613" s="17"/>
    </row>
    <row r="5614" spans="1:1" ht="16" x14ac:dyDescent="0.25">
      <c r="A5614" s="17"/>
    </row>
    <row r="5615" spans="1:1" ht="16" x14ac:dyDescent="0.25">
      <c r="A5615" s="17"/>
    </row>
    <row r="5616" spans="1:1" ht="16" x14ac:dyDescent="0.25">
      <c r="A5616" s="17"/>
    </row>
    <row r="5617" spans="1:1" ht="16" x14ac:dyDescent="0.25">
      <c r="A5617" s="17"/>
    </row>
    <row r="5618" spans="1:1" ht="16" x14ac:dyDescent="0.25">
      <c r="A5618" s="17"/>
    </row>
    <row r="5619" spans="1:1" ht="16" x14ac:dyDescent="0.25">
      <c r="A5619" s="17"/>
    </row>
    <row r="5620" spans="1:1" ht="16" x14ac:dyDescent="0.25">
      <c r="A5620" s="17"/>
    </row>
    <row r="5621" spans="1:1" ht="16" x14ac:dyDescent="0.25">
      <c r="A5621" s="17"/>
    </row>
    <row r="5622" spans="1:1" ht="16" x14ac:dyDescent="0.25">
      <c r="A5622" s="17"/>
    </row>
    <row r="5623" spans="1:1" ht="16" x14ac:dyDescent="0.25">
      <c r="A5623" s="17"/>
    </row>
    <row r="5624" spans="1:1" ht="16" x14ac:dyDescent="0.25">
      <c r="A5624" s="17"/>
    </row>
    <row r="5625" spans="1:1" ht="16" x14ac:dyDescent="0.25">
      <c r="A5625" s="17"/>
    </row>
    <row r="5626" spans="1:1" ht="16" x14ac:dyDescent="0.25">
      <c r="A5626" s="17"/>
    </row>
    <row r="5627" spans="1:1" ht="16" x14ac:dyDescent="0.25">
      <c r="A5627" s="17"/>
    </row>
    <row r="5628" spans="1:1" ht="16" x14ac:dyDescent="0.25">
      <c r="A5628" s="17"/>
    </row>
    <row r="5629" spans="1:1" ht="16" x14ac:dyDescent="0.25">
      <c r="A5629" s="17"/>
    </row>
    <row r="5630" spans="1:1" ht="16" x14ac:dyDescent="0.25">
      <c r="A5630" s="17"/>
    </row>
    <row r="5631" spans="1:1" ht="16" x14ac:dyDescent="0.25">
      <c r="A5631" s="17"/>
    </row>
    <row r="5632" spans="1:1" ht="16" x14ac:dyDescent="0.25">
      <c r="A5632" s="17"/>
    </row>
    <row r="5633" spans="1:1" ht="16" x14ac:dyDescent="0.25">
      <c r="A5633" s="17"/>
    </row>
    <row r="5634" spans="1:1" ht="16" x14ac:dyDescent="0.25">
      <c r="A5634" s="17"/>
    </row>
    <row r="5635" spans="1:1" ht="16" x14ac:dyDescent="0.25">
      <c r="A5635" s="17"/>
    </row>
    <row r="5636" spans="1:1" ht="16" x14ac:dyDescent="0.25">
      <c r="A5636" s="17"/>
    </row>
    <row r="5637" spans="1:1" ht="16" x14ac:dyDescent="0.25">
      <c r="A5637" s="17"/>
    </row>
    <row r="5638" spans="1:1" ht="16" x14ac:dyDescent="0.25">
      <c r="A5638" s="17"/>
    </row>
    <row r="5639" spans="1:1" ht="16" x14ac:dyDescent="0.25">
      <c r="A5639" s="17"/>
    </row>
    <row r="5640" spans="1:1" ht="16" x14ac:dyDescent="0.25">
      <c r="A5640" s="17"/>
    </row>
    <row r="5641" spans="1:1" ht="16" x14ac:dyDescent="0.25">
      <c r="A5641" s="17"/>
    </row>
    <row r="5642" spans="1:1" ht="16" x14ac:dyDescent="0.25">
      <c r="A5642" s="17"/>
    </row>
    <row r="5643" spans="1:1" ht="16" x14ac:dyDescent="0.25">
      <c r="A5643" s="17"/>
    </row>
    <row r="5644" spans="1:1" ht="16" x14ac:dyDescent="0.25">
      <c r="A5644" s="17"/>
    </row>
    <row r="5645" spans="1:1" ht="16" x14ac:dyDescent="0.25">
      <c r="A5645" s="17"/>
    </row>
    <row r="5646" spans="1:1" ht="16" x14ac:dyDescent="0.25">
      <c r="A5646" s="17"/>
    </row>
    <row r="5647" spans="1:1" ht="16" x14ac:dyDescent="0.25">
      <c r="A5647" s="17"/>
    </row>
    <row r="5648" spans="1:1" ht="16" x14ac:dyDescent="0.25">
      <c r="A5648" s="17"/>
    </row>
    <row r="5649" spans="1:1" ht="16" x14ac:dyDescent="0.25">
      <c r="A5649" s="17"/>
    </row>
    <row r="5650" spans="1:1" ht="16" x14ac:dyDescent="0.25">
      <c r="A5650" s="17"/>
    </row>
    <row r="5651" spans="1:1" ht="16" x14ac:dyDescent="0.25">
      <c r="A5651" s="17"/>
    </row>
    <row r="5652" spans="1:1" ht="16" x14ac:dyDescent="0.25">
      <c r="A5652" s="17"/>
    </row>
    <row r="5653" spans="1:1" ht="16" x14ac:dyDescent="0.25">
      <c r="A5653" s="17"/>
    </row>
    <row r="5654" spans="1:1" ht="16" x14ac:dyDescent="0.25">
      <c r="A5654" s="17"/>
    </row>
    <row r="5655" spans="1:1" ht="16" x14ac:dyDescent="0.25">
      <c r="A5655" s="17"/>
    </row>
    <row r="5656" spans="1:1" ht="16" x14ac:dyDescent="0.25">
      <c r="A5656" s="17"/>
    </row>
    <row r="5657" spans="1:1" ht="16" x14ac:dyDescent="0.25">
      <c r="A5657" s="17"/>
    </row>
    <row r="5658" spans="1:1" ht="16" x14ac:dyDescent="0.25">
      <c r="A5658" s="17"/>
    </row>
    <row r="5659" spans="1:1" ht="16" x14ac:dyDescent="0.25">
      <c r="A5659" s="17"/>
    </row>
    <row r="5660" spans="1:1" ht="16" x14ac:dyDescent="0.25">
      <c r="A5660" s="17"/>
    </row>
    <row r="5661" spans="1:1" ht="16" x14ac:dyDescent="0.25">
      <c r="A5661" s="17"/>
    </row>
    <row r="5662" spans="1:1" ht="16" x14ac:dyDescent="0.25">
      <c r="A5662" s="17"/>
    </row>
    <row r="5663" spans="1:1" ht="16" x14ac:dyDescent="0.25">
      <c r="A5663" s="17"/>
    </row>
    <row r="5664" spans="1:1" ht="16" x14ac:dyDescent="0.25">
      <c r="A5664" s="17"/>
    </row>
    <row r="5665" spans="1:1" ht="16" x14ac:dyDescent="0.25">
      <c r="A5665" s="17"/>
    </row>
    <row r="5666" spans="1:1" ht="16" x14ac:dyDescent="0.25">
      <c r="A5666" s="17"/>
    </row>
    <row r="5667" spans="1:1" ht="16" x14ac:dyDescent="0.25">
      <c r="A5667" s="17"/>
    </row>
    <row r="5668" spans="1:1" ht="16" x14ac:dyDescent="0.25">
      <c r="A5668" s="17"/>
    </row>
    <row r="5669" spans="1:1" ht="16" x14ac:dyDescent="0.25">
      <c r="A5669" s="17"/>
    </row>
    <row r="5670" spans="1:1" ht="16" x14ac:dyDescent="0.25">
      <c r="A5670" s="17"/>
    </row>
    <row r="5671" spans="1:1" ht="16" x14ac:dyDescent="0.25">
      <c r="A5671" s="17"/>
    </row>
    <row r="5672" spans="1:1" ht="16" x14ac:dyDescent="0.25">
      <c r="A5672" s="17"/>
    </row>
    <row r="5673" spans="1:1" ht="16" x14ac:dyDescent="0.25">
      <c r="A5673" s="17"/>
    </row>
    <row r="5674" spans="1:1" ht="16" x14ac:dyDescent="0.25">
      <c r="A5674" s="17"/>
    </row>
    <row r="5675" spans="1:1" ht="16" x14ac:dyDescent="0.25">
      <c r="A5675" s="17"/>
    </row>
    <row r="5676" spans="1:1" ht="16" x14ac:dyDescent="0.25">
      <c r="A5676" s="17"/>
    </row>
    <row r="5677" spans="1:1" ht="16" x14ac:dyDescent="0.25">
      <c r="A5677" s="17"/>
    </row>
    <row r="5678" spans="1:1" ht="16" x14ac:dyDescent="0.25">
      <c r="A5678" s="17"/>
    </row>
    <row r="5679" spans="1:1" ht="16" x14ac:dyDescent="0.25">
      <c r="A5679" s="17"/>
    </row>
    <row r="5680" spans="1:1" ht="16" x14ac:dyDescent="0.25">
      <c r="A5680" s="17"/>
    </row>
    <row r="5681" spans="1:1" ht="16" x14ac:dyDescent="0.25">
      <c r="A5681" s="17"/>
    </row>
    <row r="5682" spans="1:1" ht="16" x14ac:dyDescent="0.25">
      <c r="A5682" s="17"/>
    </row>
    <row r="5683" spans="1:1" ht="16" x14ac:dyDescent="0.25">
      <c r="A5683" s="17"/>
    </row>
    <row r="5684" spans="1:1" ht="16" x14ac:dyDescent="0.25">
      <c r="A5684" s="17"/>
    </row>
    <row r="5685" spans="1:1" ht="16" x14ac:dyDescent="0.25">
      <c r="A5685" s="17"/>
    </row>
    <row r="5686" spans="1:1" ht="16" x14ac:dyDescent="0.25">
      <c r="A5686" s="17"/>
    </row>
    <row r="5687" spans="1:1" ht="16" x14ac:dyDescent="0.25">
      <c r="A5687" s="17"/>
    </row>
    <row r="5688" spans="1:1" ht="16" x14ac:dyDescent="0.25">
      <c r="A5688" s="17"/>
    </row>
    <row r="5689" spans="1:1" ht="16" x14ac:dyDescent="0.25">
      <c r="A5689" s="17"/>
    </row>
    <row r="5690" spans="1:1" ht="16" x14ac:dyDescent="0.25">
      <c r="A5690" s="17"/>
    </row>
    <row r="5691" spans="1:1" ht="16" x14ac:dyDescent="0.25">
      <c r="A5691" s="17"/>
    </row>
    <row r="5692" spans="1:1" ht="16" x14ac:dyDescent="0.25">
      <c r="A5692" s="17"/>
    </row>
    <row r="5693" spans="1:1" ht="16" x14ac:dyDescent="0.25">
      <c r="A5693" s="17"/>
    </row>
    <row r="5694" spans="1:1" ht="16" x14ac:dyDescent="0.25">
      <c r="A5694" s="17"/>
    </row>
    <row r="5695" spans="1:1" ht="16" x14ac:dyDescent="0.25">
      <c r="A5695" s="17"/>
    </row>
    <row r="5696" spans="1:1" ht="16" x14ac:dyDescent="0.25">
      <c r="A5696" s="17"/>
    </row>
    <row r="5697" spans="1:1" ht="16" x14ac:dyDescent="0.25">
      <c r="A5697" s="17"/>
    </row>
    <row r="5698" spans="1:1" ht="16" x14ac:dyDescent="0.25">
      <c r="A5698" s="17"/>
    </row>
    <row r="5699" spans="1:1" ht="16" x14ac:dyDescent="0.25">
      <c r="A5699" s="17"/>
    </row>
    <row r="5700" spans="1:1" ht="16" x14ac:dyDescent="0.25">
      <c r="A5700" s="17"/>
    </row>
    <row r="5701" spans="1:1" ht="16" x14ac:dyDescent="0.25">
      <c r="A5701" s="17"/>
    </row>
    <row r="5702" spans="1:1" ht="16" x14ac:dyDescent="0.25">
      <c r="A5702" s="17"/>
    </row>
    <row r="5703" spans="1:1" ht="16" x14ac:dyDescent="0.25">
      <c r="A5703" s="17"/>
    </row>
    <row r="5704" spans="1:1" ht="16" x14ac:dyDescent="0.25">
      <c r="A5704" s="17"/>
    </row>
    <row r="5705" spans="1:1" ht="16" x14ac:dyDescent="0.25">
      <c r="A5705" s="17"/>
    </row>
    <row r="5706" spans="1:1" ht="16" x14ac:dyDescent="0.25">
      <c r="A5706" s="17"/>
    </row>
    <row r="5707" spans="1:1" ht="16" x14ac:dyDescent="0.25">
      <c r="A5707" s="17"/>
    </row>
    <row r="5708" spans="1:1" ht="16" x14ac:dyDescent="0.25">
      <c r="A5708" s="17"/>
    </row>
    <row r="5709" spans="1:1" ht="16" x14ac:dyDescent="0.25">
      <c r="A5709" s="17"/>
    </row>
    <row r="5710" spans="1:1" ht="16" x14ac:dyDescent="0.25">
      <c r="A5710" s="17"/>
    </row>
    <row r="5711" spans="1:1" ht="16" x14ac:dyDescent="0.25">
      <c r="A5711" s="17"/>
    </row>
    <row r="5712" spans="1:1" ht="16" x14ac:dyDescent="0.25">
      <c r="A5712" s="17"/>
    </row>
    <row r="5713" spans="1:1" ht="16" x14ac:dyDescent="0.25">
      <c r="A5713" s="17"/>
    </row>
    <row r="5714" spans="1:1" ht="16" x14ac:dyDescent="0.25">
      <c r="A5714" s="17"/>
    </row>
    <row r="5715" spans="1:1" ht="16" x14ac:dyDescent="0.25">
      <c r="A5715" s="17"/>
    </row>
    <row r="5716" spans="1:1" ht="16" x14ac:dyDescent="0.25">
      <c r="A5716" s="17"/>
    </row>
    <row r="5717" spans="1:1" ht="16" x14ac:dyDescent="0.25">
      <c r="A5717" s="17"/>
    </row>
    <row r="5718" spans="1:1" ht="16" x14ac:dyDescent="0.25">
      <c r="A5718" s="17"/>
    </row>
    <row r="5719" spans="1:1" ht="16" x14ac:dyDescent="0.25">
      <c r="A5719" s="17"/>
    </row>
    <row r="5720" spans="1:1" ht="16" x14ac:dyDescent="0.25">
      <c r="A5720" s="17"/>
    </row>
    <row r="5721" spans="1:1" ht="16" x14ac:dyDescent="0.25">
      <c r="A5721" s="17"/>
    </row>
    <row r="5722" spans="1:1" ht="16" x14ac:dyDescent="0.25">
      <c r="A5722" s="17"/>
    </row>
    <row r="5723" spans="1:1" ht="16" x14ac:dyDescent="0.25">
      <c r="A5723" s="17"/>
    </row>
    <row r="5724" spans="1:1" ht="16" x14ac:dyDescent="0.25">
      <c r="A5724" s="17"/>
    </row>
    <row r="5725" spans="1:1" ht="16" x14ac:dyDescent="0.25">
      <c r="A5725" s="17"/>
    </row>
    <row r="5726" spans="1:1" ht="16" x14ac:dyDescent="0.25">
      <c r="A5726" s="17"/>
    </row>
    <row r="5727" spans="1:1" ht="16" x14ac:dyDescent="0.25">
      <c r="A5727" s="17"/>
    </row>
    <row r="5728" spans="1:1" ht="16" x14ac:dyDescent="0.25">
      <c r="A5728" s="17"/>
    </row>
    <row r="5729" spans="1:1" ht="16" x14ac:dyDescent="0.25">
      <c r="A5729" s="17"/>
    </row>
    <row r="5730" spans="1:1" ht="16" x14ac:dyDescent="0.25">
      <c r="A5730" s="17"/>
    </row>
    <row r="5731" spans="1:1" ht="16" x14ac:dyDescent="0.25">
      <c r="A5731" s="17"/>
    </row>
    <row r="5732" spans="1:1" ht="16" x14ac:dyDescent="0.25">
      <c r="A5732" s="17"/>
    </row>
    <row r="5733" spans="1:1" ht="16" x14ac:dyDescent="0.25">
      <c r="A5733" s="17"/>
    </row>
    <row r="5734" spans="1:1" ht="16" x14ac:dyDescent="0.25">
      <c r="A5734" s="17"/>
    </row>
    <row r="5735" spans="1:1" ht="16" x14ac:dyDescent="0.25">
      <c r="A5735" s="17"/>
    </row>
    <row r="5736" spans="1:1" ht="16" x14ac:dyDescent="0.25">
      <c r="A5736" s="17"/>
    </row>
    <row r="5737" spans="1:1" ht="16" x14ac:dyDescent="0.25">
      <c r="A5737" s="17"/>
    </row>
    <row r="5738" spans="1:1" ht="16" x14ac:dyDescent="0.25">
      <c r="A5738" s="17"/>
    </row>
    <row r="5739" spans="1:1" ht="16" x14ac:dyDescent="0.25">
      <c r="A5739" s="17"/>
    </row>
    <row r="5740" spans="1:1" ht="16" x14ac:dyDescent="0.25">
      <c r="A5740" s="17"/>
    </row>
    <row r="5741" spans="1:1" ht="16" x14ac:dyDescent="0.25">
      <c r="A5741" s="17"/>
    </row>
    <row r="5742" spans="1:1" ht="16" x14ac:dyDescent="0.25">
      <c r="A5742" s="17"/>
    </row>
    <row r="5743" spans="1:1" ht="16" x14ac:dyDescent="0.25">
      <c r="A5743" s="17"/>
    </row>
    <row r="5744" spans="1:1" ht="16" x14ac:dyDescent="0.25">
      <c r="A5744" s="17"/>
    </row>
    <row r="5745" spans="1:1" ht="16" x14ac:dyDescent="0.25">
      <c r="A5745" s="17"/>
    </row>
    <row r="5746" spans="1:1" ht="16" x14ac:dyDescent="0.25">
      <c r="A5746" s="17"/>
    </row>
    <row r="5747" spans="1:1" ht="16" x14ac:dyDescent="0.25">
      <c r="A5747" s="17"/>
    </row>
    <row r="5748" spans="1:1" ht="16" x14ac:dyDescent="0.25">
      <c r="A5748" s="17"/>
    </row>
    <row r="5749" spans="1:1" ht="16" x14ac:dyDescent="0.25">
      <c r="A5749" s="17"/>
    </row>
    <row r="5750" spans="1:1" ht="16" x14ac:dyDescent="0.25">
      <c r="A5750" s="17"/>
    </row>
    <row r="5751" spans="1:1" ht="16" x14ac:dyDescent="0.25">
      <c r="A5751" s="17"/>
    </row>
    <row r="5752" spans="1:1" ht="16" x14ac:dyDescent="0.25">
      <c r="A5752" s="17"/>
    </row>
    <row r="5753" spans="1:1" ht="16" x14ac:dyDescent="0.25">
      <c r="A5753" s="17"/>
    </row>
    <row r="5754" spans="1:1" ht="16" x14ac:dyDescent="0.25">
      <c r="A5754" s="17"/>
    </row>
    <row r="5755" spans="1:1" ht="16" x14ac:dyDescent="0.25">
      <c r="A5755" s="17"/>
    </row>
    <row r="5756" spans="1:1" ht="16" x14ac:dyDescent="0.25">
      <c r="A5756" s="17"/>
    </row>
    <row r="5757" spans="1:1" ht="16" x14ac:dyDescent="0.25">
      <c r="A5757" s="17"/>
    </row>
    <row r="5758" spans="1:1" ht="16" x14ac:dyDescent="0.25">
      <c r="A5758" s="17"/>
    </row>
    <row r="5759" spans="1:1" ht="16" x14ac:dyDescent="0.25">
      <c r="A5759" s="17"/>
    </row>
    <row r="5760" spans="1:1" ht="16" x14ac:dyDescent="0.25">
      <c r="A5760" s="17"/>
    </row>
    <row r="5761" spans="1:1" ht="16" x14ac:dyDescent="0.25">
      <c r="A5761" s="17"/>
    </row>
    <row r="5762" spans="1:1" ht="16" x14ac:dyDescent="0.25">
      <c r="A5762" s="17"/>
    </row>
    <row r="5763" spans="1:1" ht="16" x14ac:dyDescent="0.25">
      <c r="A5763" s="17"/>
    </row>
    <row r="5764" spans="1:1" ht="16" x14ac:dyDescent="0.25">
      <c r="A5764" s="17"/>
    </row>
    <row r="5765" spans="1:1" ht="16" x14ac:dyDescent="0.25">
      <c r="A5765" s="17"/>
    </row>
    <row r="5766" spans="1:1" ht="16" x14ac:dyDescent="0.25">
      <c r="A5766" s="17"/>
    </row>
    <row r="5767" spans="1:1" ht="16" x14ac:dyDescent="0.25">
      <c r="A5767" s="17"/>
    </row>
    <row r="5768" spans="1:1" ht="16" x14ac:dyDescent="0.25">
      <c r="A5768" s="17"/>
    </row>
    <row r="5769" spans="1:1" ht="16" x14ac:dyDescent="0.25">
      <c r="A5769" s="17"/>
    </row>
    <row r="5770" spans="1:1" ht="16" x14ac:dyDescent="0.25">
      <c r="A5770" s="17"/>
    </row>
    <row r="5771" spans="1:1" ht="16" x14ac:dyDescent="0.25">
      <c r="A5771" s="17"/>
    </row>
    <row r="5772" spans="1:1" ht="16" x14ac:dyDescent="0.25">
      <c r="A5772" s="17"/>
    </row>
    <row r="5773" spans="1:1" ht="16" x14ac:dyDescent="0.25">
      <c r="A5773" s="17"/>
    </row>
    <row r="5774" spans="1:1" ht="16" x14ac:dyDescent="0.25">
      <c r="A5774" s="17"/>
    </row>
    <row r="5775" spans="1:1" ht="16" x14ac:dyDescent="0.25">
      <c r="A5775" s="17"/>
    </row>
    <row r="5776" spans="1:1" ht="16" x14ac:dyDescent="0.25">
      <c r="A5776" s="17"/>
    </row>
    <row r="5777" spans="1:1" ht="16" x14ac:dyDescent="0.25">
      <c r="A5777" s="17"/>
    </row>
    <row r="5778" spans="1:1" ht="16" x14ac:dyDescent="0.25">
      <c r="A5778" s="17"/>
    </row>
    <row r="5779" spans="1:1" ht="16" x14ac:dyDescent="0.25">
      <c r="A5779" s="17"/>
    </row>
    <row r="5780" spans="1:1" ht="16" x14ac:dyDescent="0.25">
      <c r="A5780" s="17"/>
    </row>
    <row r="5781" spans="1:1" ht="16" x14ac:dyDescent="0.25">
      <c r="A5781" s="17"/>
    </row>
    <row r="5782" spans="1:1" ht="16" x14ac:dyDescent="0.25">
      <c r="A5782" s="17"/>
    </row>
    <row r="5783" spans="1:1" ht="16" x14ac:dyDescent="0.25">
      <c r="A5783" s="17"/>
    </row>
    <row r="5784" spans="1:1" ht="16" x14ac:dyDescent="0.25">
      <c r="A5784" s="17"/>
    </row>
    <row r="5785" spans="1:1" ht="16" x14ac:dyDescent="0.25">
      <c r="A5785" s="17"/>
    </row>
    <row r="5786" spans="1:1" ht="16" x14ac:dyDescent="0.25">
      <c r="A5786" s="17"/>
    </row>
    <row r="5787" spans="1:1" ht="16" x14ac:dyDescent="0.25">
      <c r="A5787" s="17"/>
    </row>
    <row r="5788" spans="1:1" ht="16" x14ac:dyDescent="0.25">
      <c r="A5788" s="17"/>
    </row>
    <row r="5789" spans="1:1" ht="16" x14ac:dyDescent="0.25">
      <c r="A5789" s="17"/>
    </row>
    <row r="5790" spans="1:1" ht="16" x14ac:dyDescent="0.25">
      <c r="A5790" s="17"/>
    </row>
    <row r="5791" spans="1:1" ht="16" x14ac:dyDescent="0.25">
      <c r="A5791" s="17"/>
    </row>
    <row r="5792" spans="1:1" ht="16" x14ac:dyDescent="0.25">
      <c r="A5792" s="17"/>
    </row>
    <row r="5793" spans="1:1" ht="16" x14ac:dyDescent="0.25">
      <c r="A5793" s="17"/>
    </row>
    <row r="5794" spans="1:1" ht="16" x14ac:dyDescent="0.25">
      <c r="A5794" s="17"/>
    </row>
    <row r="5795" spans="1:1" ht="16" x14ac:dyDescent="0.25">
      <c r="A5795" s="17"/>
    </row>
    <row r="5796" spans="1:1" ht="16" x14ac:dyDescent="0.25">
      <c r="A5796" s="17"/>
    </row>
    <row r="5797" spans="1:1" ht="16" x14ac:dyDescent="0.25">
      <c r="A5797" s="17"/>
    </row>
    <row r="5798" spans="1:1" ht="16" x14ac:dyDescent="0.25">
      <c r="A5798" s="17"/>
    </row>
    <row r="5799" spans="1:1" ht="16" x14ac:dyDescent="0.25">
      <c r="A5799" s="17"/>
    </row>
    <row r="5800" spans="1:1" ht="16" x14ac:dyDescent="0.25">
      <c r="A5800" s="17"/>
    </row>
    <row r="5801" spans="1:1" ht="16" x14ac:dyDescent="0.25">
      <c r="A5801" s="17"/>
    </row>
    <row r="5802" spans="1:1" ht="16" x14ac:dyDescent="0.25">
      <c r="A5802" s="17"/>
    </row>
    <row r="5803" spans="1:1" ht="16" x14ac:dyDescent="0.25">
      <c r="A5803" s="17"/>
    </row>
    <row r="5804" spans="1:1" ht="16" x14ac:dyDescent="0.25">
      <c r="A5804" s="17"/>
    </row>
    <row r="5805" spans="1:1" ht="16" x14ac:dyDescent="0.25">
      <c r="A5805" s="17"/>
    </row>
    <row r="5806" spans="1:1" ht="16" x14ac:dyDescent="0.25">
      <c r="A5806" s="17"/>
    </row>
    <row r="5807" spans="1:1" ht="16" x14ac:dyDescent="0.25">
      <c r="A5807" s="17"/>
    </row>
    <row r="5808" spans="1:1" ht="16" x14ac:dyDescent="0.25">
      <c r="A5808" s="17"/>
    </row>
    <row r="5809" spans="1:1" ht="16" x14ac:dyDescent="0.25">
      <c r="A5809" s="17"/>
    </row>
    <row r="5810" spans="1:1" ht="16" x14ac:dyDescent="0.25">
      <c r="A5810" s="17"/>
    </row>
    <row r="5811" spans="1:1" ht="16" x14ac:dyDescent="0.25">
      <c r="A5811" s="17"/>
    </row>
    <row r="5812" spans="1:1" ht="16" x14ac:dyDescent="0.25">
      <c r="A5812" s="17"/>
    </row>
    <row r="5813" spans="1:1" ht="16" x14ac:dyDescent="0.25">
      <c r="A5813" s="17"/>
    </row>
    <row r="5814" spans="1:1" ht="16" x14ac:dyDescent="0.25">
      <c r="A5814" s="17"/>
    </row>
    <row r="5815" spans="1:1" ht="16" x14ac:dyDescent="0.25">
      <c r="A5815" s="17"/>
    </row>
    <row r="5816" spans="1:1" ht="16" x14ac:dyDescent="0.25">
      <c r="A5816" s="17"/>
    </row>
    <row r="5817" spans="1:1" ht="16" x14ac:dyDescent="0.25">
      <c r="A5817" s="17"/>
    </row>
    <row r="5818" spans="1:1" ht="16" x14ac:dyDescent="0.25">
      <c r="A5818" s="17"/>
    </row>
    <row r="5819" spans="1:1" ht="16" x14ac:dyDescent="0.25">
      <c r="A5819" s="17"/>
    </row>
    <row r="5820" spans="1:1" ht="16" x14ac:dyDescent="0.25">
      <c r="A5820" s="17"/>
    </row>
    <row r="5821" spans="1:1" ht="16" x14ac:dyDescent="0.25">
      <c r="A5821" s="17"/>
    </row>
    <row r="5822" spans="1:1" ht="16" x14ac:dyDescent="0.25">
      <c r="A5822" s="17"/>
    </row>
    <row r="5823" spans="1:1" ht="16" x14ac:dyDescent="0.25">
      <c r="A5823" s="17"/>
    </row>
    <row r="5824" spans="1:1" ht="16" x14ac:dyDescent="0.25">
      <c r="A5824" s="17"/>
    </row>
    <row r="5825" spans="1:1" ht="16" x14ac:dyDescent="0.25">
      <c r="A5825" s="17"/>
    </row>
    <row r="5826" spans="1:1" ht="16" x14ac:dyDescent="0.25">
      <c r="A5826" s="17"/>
    </row>
    <row r="5827" spans="1:1" ht="16" x14ac:dyDescent="0.25">
      <c r="A5827" s="17"/>
    </row>
    <row r="5828" spans="1:1" ht="16" x14ac:dyDescent="0.25">
      <c r="A5828" s="17"/>
    </row>
    <row r="5829" spans="1:1" ht="16" x14ac:dyDescent="0.25">
      <c r="A5829" s="17"/>
    </row>
    <row r="5830" spans="1:1" ht="16" x14ac:dyDescent="0.25">
      <c r="A5830" s="17"/>
    </row>
    <row r="5831" spans="1:1" ht="16" x14ac:dyDescent="0.25">
      <c r="A5831" s="17"/>
    </row>
    <row r="5832" spans="1:1" ht="16" x14ac:dyDescent="0.25">
      <c r="A5832" s="17"/>
    </row>
    <row r="5833" spans="1:1" ht="16" x14ac:dyDescent="0.25">
      <c r="A5833" s="17"/>
    </row>
    <row r="5834" spans="1:1" ht="16" x14ac:dyDescent="0.25">
      <c r="A5834" s="17"/>
    </row>
    <row r="5835" spans="1:1" ht="16" x14ac:dyDescent="0.25">
      <c r="A5835" s="17"/>
    </row>
    <row r="5836" spans="1:1" ht="16" x14ac:dyDescent="0.25">
      <c r="A5836" s="17"/>
    </row>
    <row r="5837" spans="1:1" ht="16" x14ac:dyDescent="0.25">
      <c r="A5837" s="17"/>
    </row>
    <row r="5838" spans="1:1" ht="16" x14ac:dyDescent="0.25">
      <c r="A5838" s="17"/>
    </row>
    <row r="5839" spans="1:1" ht="16" x14ac:dyDescent="0.25">
      <c r="A5839" s="17"/>
    </row>
    <row r="5840" spans="1:1" ht="16" x14ac:dyDescent="0.25">
      <c r="A5840" s="17"/>
    </row>
    <row r="5841" spans="1:1" ht="16" x14ac:dyDescent="0.25">
      <c r="A5841" s="17"/>
    </row>
    <row r="5842" spans="1:1" ht="16" x14ac:dyDescent="0.25">
      <c r="A5842" s="17"/>
    </row>
    <row r="5843" spans="1:1" ht="16" x14ac:dyDescent="0.25">
      <c r="A5843" s="17"/>
    </row>
    <row r="5844" spans="1:1" ht="16" x14ac:dyDescent="0.25">
      <c r="A5844" s="17"/>
    </row>
    <row r="5845" spans="1:1" ht="16" x14ac:dyDescent="0.25">
      <c r="A5845" s="17"/>
    </row>
    <row r="5846" spans="1:1" ht="16" x14ac:dyDescent="0.25">
      <c r="A5846" s="17"/>
    </row>
    <row r="5847" spans="1:1" ht="16" x14ac:dyDescent="0.25">
      <c r="A5847" s="17"/>
    </row>
    <row r="5848" spans="1:1" ht="16" x14ac:dyDescent="0.25">
      <c r="A5848" s="17"/>
    </row>
    <row r="5849" spans="1:1" ht="16" x14ac:dyDescent="0.25">
      <c r="A5849" s="17"/>
    </row>
    <row r="5850" spans="1:1" ht="16" x14ac:dyDescent="0.25">
      <c r="A5850" s="17"/>
    </row>
    <row r="5851" spans="1:1" ht="16" x14ac:dyDescent="0.25">
      <c r="A5851" s="17"/>
    </row>
    <row r="5852" spans="1:1" ht="16" x14ac:dyDescent="0.25">
      <c r="A5852" s="17"/>
    </row>
    <row r="5853" spans="1:1" ht="16" x14ac:dyDescent="0.25">
      <c r="A5853" s="17"/>
    </row>
    <row r="5854" spans="1:1" ht="16" x14ac:dyDescent="0.25">
      <c r="A5854" s="17"/>
    </row>
    <row r="5855" spans="1:1" ht="16" x14ac:dyDescent="0.25">
      <c r="A5855" s="17"/>
    </row>
    <row r="5856" spans="1:1" ht="16" x14ac:dyDescent="0.25">
      <c r="A5856" s="17"/>
    </row>
    <row r="5857" spans="1:1" ht="16" x14ac:dyDescent="0.25">
      <c r="A5857" s="17"/>
    </row>
    <row r="5858" spans="1:1" ht="16" x14ac:dyDescent="0.25">
      <c r="A5858" s="17"/>
    </row>
    <row r="5859" spans="1:1" ht="16" x14ac:dyDescent="0.25">
      <c r="A5859" s="17"/>
    </row>
    <row r="5860" spans="1:1" ht="16" x14ac:dyDescent="0.25">
      <c r="A5860" s="17"/>
    </row>
    <row r="5861" spans="1:1" ht="16" x14ac:dyDescent="0.25">
      <c r="A5861" s="17"/>
    </row>
    <row r="5862" spans="1:1" ht="16" x14ac:dyDescent="0.25">
      <c r="A5862" s="17"/>
    </row>
    <row r="5863" spans="1:1" ht="16" x14ac:dyDescent="0.25">
      <c r="A5863" s="17"/>
    </row>
    <row r="5864" spans="1:1" ht="16" x14ac:dyDescent="0.25">
      <c r="A5864" s="17"/>
    </row>
    <row r="5865" spans="1:1" ht="16" x14ac:dyDescent="0.25">
      <c r="A5865" s="17"/>
    </row>
    <row r="5866" spans="1:1" ht="16" x14ac:dyDescent="0.25">
      <c r="A5866" s="17"/>
    </row>
    <row r="5867" spans="1:1" ht="16" x14ac:dyDescent="0.25">
      <c r="A5867" s="17"/>
    </row>
    <row r="5868" spans="1:1" ht="16" x14ac:dyDescent="0.25">
      <c r="A5868" s="17"/>
    </row>
    <row r="5869" spans="1:1" ht="16" x14ac:dyDescent="0.25">
      <c r="A5869" s="17"/>
    </row>
    <row r="5870" spans="1:1" ht="16" x14ac:dyDescent="0.25">
      <c r="A5870" s="17"/>
    </row>
    <row r="5871" spans="1:1" ht="16" x14ac:dyDescent="0.25">
      <c r="A5871" s="17"/>
    </row>
    <row r="5872" spans="1:1" ht="16" x14ac:dyDescent="0.25">
      <c r="A5872" s="17"/>
    </row>
    <row r="5873" spans="1:1" ht="16" x14ac:dyDescent="0.25">
      <c r="A5873" s="17"/>
    </row>
    <row r="5874" spans="1:1" ht="16" x14ac:dyDescent="0.25">
      <c r="A5874" s="17"/>
    </row>
    <row r="5875" spans="1:1" ht="16" x14ac:dyDescent="0.25">
      <c r="A5875" s="17"/>
    </row>
    <row r="5876" spans="1:1" ht="16" x14ac:dyDescent="0.25">
      <c r="A5876" s="17"/>
    </row>
    <row r="5877" spans="1:1" ht="16" x14ac:dyDescent="0.25">
      <c r="A5877" s="17"/>
    </row>
    <row r="5878" spans="1:1" ht="16" x14ac:dyDescent="0.25">
      <c r="A5878" s="17"/>
    </row>
    <row r="5879" spans="1:1" ht="16" x14ac:dyDescent="0.25">
      <c r="A5879" s="17"/>
    </row>
    <row r="5880" spans="1:1" ht="16" x14ac:dyDescent="0.25">
      <c r="A5880" s="17"/>
    </row>
    <row r="5881" spans="1:1" ht="16" x14ac:dyDescent="0.25">
      <c r="A5881" s="17"/>
    </row>
    <row r="5882" spans="1:1" ht="16" x14ac:dyDescent="0.25">
      <c r="A5882" s="17"/>
    </row>
    <row r="5883" spans="1:1" ht="16" x14ac:dyDescent="0.25">
      <c r="A5883" s="17"/>
    </row>
    <row r="5884" spans="1:1" ht="16" x14ac:dyDescent="0.25">
      <c r="A5884" s="17"/>
    </row>
    <row r="5885" spans="1:1" ht="16" x14ac:dyDescent="0.25">
      <c r="A5885" s="17"/>
    </row>
    <row r="5886" spans="1:1" ht="16" x14ac:dyDescent="0.25">
      <c r="A5886" s="17"/>
    </row>
    <row r="5887" spans="1:1" ht="16" x14ac:dyDescent="0.25">
      <c r="A5887" s="17"/>
    </row>
    <row r="5888" spans="1:1" ht="16" x14ac:dyDescent="0.25">
      <c r="A5888" s="17"/>
    </row>
    <row r="5889" spans="1:1" ht="16" x14ac:dyDescent="0.25">
      <c r="A5889" s="17"/>
    </row>
    <row r="5890" spans="1:1" ht="16" x14ac:dyDescent="0.25">
      <c r="A5890" s="17"/>
    </row>
    <row r="5891" spans="1:1" ht="16" x14ac:dyDescent="0.25">
      <c r="A5891" s="17"/>
    </row>
    <row r="5892" spans="1:1" ht="16" x14ac:dyDescent="0.25">
      <c r="A5892" s="17"/>
    </row>
    <row r="5893" spans="1:1" ht="16" x14ac:dyDescent="0.25">
      <c r="A5893" s="17"/>
    </row>
    <row r="5894" spans="1:1" ht="16" x14ac:dyDescent="0.25">
      <c r="A5894" s="17"/>
    </row>
    <row r="5895" spans="1:1" ht="16" x14ac:dyDescent="0.25">
      <c r="A5895" s="17"/>
    </row>
    <row r="5896" spans="1:1" ht="16" x14ac:dyDescent="0.25">
      <c r="A5896" s="17"/>
    </row>
    <row r="5897" spans="1:1" ht="16" x14ac:dyDescent="0.25">
      <c r="A5897" s="17"/>
    </row>
    <row r="5898" spans="1:1" ht="16" x14ac:dyDescent="0.25">
      <c r="A5898" s="17"/>
    </row>
    <row r="5899" spans="1:1" ht="16" x14ac:dyDescent="0.25">
      <c r="A5899" s="17"/>
    </row>
    <row r="5900" spans="1:1" ht="16" x14ac:dyDescent="0.25">
      <c r="A5900" s="17"/>
    </row>
    <row r="5901" spans="1:1" ht="16" x14ac:dyDescent="0.25">
      <c r="A5901" s="17"/>
    </row>
    <row r="5902" spans="1:1" ht="16" x14ac:dyDescent="0.25">
      <c r="A5902" s="17"/>
    </row>
    <row r="5903" spans="1:1" ht="16" x14ac:dyDescent="0.25">
      <c r="A5903" s="17"/>
    </row>
    <row r="5904" spans="1:1" ht="16" x14ac:dyDescent="0.25">
      <c r="A5904" s="17"/>
    </row>
    <row r="5905" spans="1:1" ht="16" x14ac:dyDescent="0.25">
      <c r="A5905" s="17"/>
    </row>
    <row r="5906" spans="1:1" ht="16" x14ac:dyDescent="0.25">
      <c r="A5906" s="17"/>
    </row>
    <row r="5907" spans="1:1" ht="16" x14ac:dyDescent="0.25">
      <c r="A5907" s="17"/>
    </row>
    <row r="5908" spans="1:1" ht="16" x14ac:dyDescent="0.25">
      <c r="A5908" s="17"/>
    </row>
    <row r="5909" spans="1:1" ht="16" x14ac:dyDescent="0.25">
      <c r="A5909" s="17"/>
    </row>
    <row r="5910" spans="1:1" ht="16" x14ac:dyDescent="0.25">
      <c r="A5910" s="17"/>
    </row>
    <row r="5911" spans="1:1" ht="16" x14ac:dyDescent="0.25">
      <c r="A5911" s="17"/>
    </row>
    <row r="5912" spans="1:1" ht="16" x14ac:dyDescent="0.25">
      <c r="A5912" s="17"/>
    </row>
    <row r="5913" spans="1:1" ht="16" x14ac:dyDescent="0.25">
      <c r="A5913" s="17"/>
    </row>
    <row r="5914" spans="1:1" ht="16" x14ac:dyDescent="0.25">
      <c r="A5914" s="17"/>
    </row>
    <row r="5915" spans="1:1" ht="16" x14ac:dyDescent="0.25">
      <c r="A5915" s="17"/>
    </row>
    <row r="5916" spans="1:1" ht="16" x14ac:dyDescent="0.25">
      <c r="A5916" s="17"/>
    </row>
    <row r="5917" spans="1:1" ht="16" x14ac:dyDescent="0.25">
      <c r="A5917" s="17"/>
    </row>
    <row r="5918" spans="1:1" ht="16" x14ac:dyDescent="0.25">
      <c r="A5918" s="17"/>
    </row>
    <row r="5919" spans="1:1" ht="16" x14ac:dyDescent="0.25">
      <c r="A5919" s="17"/>
    </row>
    <row r="5920" spans="1:1" ht="16" x14ac:dyDescent="0.25">
      <c r="A5920" s="17"/>
    </row>
    <row r="5921" spans="1:1" ht="16" x14ac:dyDescent="0.25">
      <c r="A5921" s="17"/>
    </row>
    <row r="5922" spans="1:1" ht="16" x14ac:dyDescent="0.25">
      <c r="A5922" s="17"/>
    </row>
    <row r="5923" spans="1:1" ht="16" x14ac:dyDescent="0.25">
      <c r="A5923" s="17"/>
    </row>
    <row r="5924" spans="1:1" ht="16" x14ac:dyDescent="0.25">
      <c r="A5924" s="17"/>
    </row>
    <row r="5925" spans="1:1" ht="16" x14ac:dyDescent="0.25">
      <c r="A5925" s="17"/>
    </row>
    <row r="5926" spans="1:1" ht="16" x14ac:dyDescent="0.25">
      <c r="A5926" s="17"/>
    </row>
    <row r="5927" spans="1:1" ht="16" x14ac:dyDescent="0.25">
      <c r="A5927" s="17"/>
    </row>
    <row r="5928" spans="1:1" ht="16" x14ac:dyDescent="0.25">
      <c r="A5928" s="17"/>
    </row>
    <row r="5929" spans="1:1" ht="16" x14ac:dyDescent="0.25">
      <c r="A5929" s="17"/>
    </row>
    <row r="5930" spans="1:1" ht="16" x14ac:dyDescent="0.25">
      <c r="A5930" s="17"/>
    </row>
    <row r="5931" spans="1:1" ht="16" x14ac:dyDescent="0.25">
      <c r="A5931" s="17"/>
    </row>
    <row r="5932" spans="1:1" ht="16" x14ac:dyDescent="0.25">
      <c r="A5932" s="17"/>
    </row>
    <row r="5933" spans="1:1" ht="16" x14ac:dyDescent="0.25">
      <c r="A5933" s="17"/>
    </row>
    <row r="5934" spans="1:1" ht="16" x14ac:dyDescent="0.25">
      <c r="A5934" s="17"/>
    </row>
    <row r="5935" spans="1:1" ht="16" x14ac:dyDescent="0.25">
      <c r="A5935" s="17"/>
    </row>
    <row r="5936" spans="1:1" ht="16" x14ac:dyDescent="0.25">
      <c r="A5936" s="17"/>
    </row>
    <row r="5937" spans="1:1" ht="16" x14ac:dyDescent="0.25">
      <c r="A5937" s="17"/>
    </row>
    <row r="5938" spans="1:1" ht="16" x14ac:dyDescent="0.25">
      <c r="A5938" s="17"/>
    </row>
    <row r="5939" spans="1:1" ht="16" x14ac:dyDescent="0.25">
      <c r="A5939" s="17"/>
    </row>
    <row r="5940" spans="1:1" ht="16" x14ac:dyDescent="0.25">
      <c r="A5940" s="17"/>
    </row>
    <row r="5941" spans="1:1" ht="16" x14ac:dyDescent="0.25">
      <c r="A5941" s="17"/>
    </row>
    <row r="5942" spans="1:1" ht="16" x14ac:dyDescent="0.25">
      <c r="A5942" s="17"/>
    </row>
    <row r="5943" spans="1:1" ht="16" x14ac:dyDescent="0.25">
      <c r="A5943" s="17"/>
    </row>
    <row r="5944" spans="1:1" ht="16" x14ac:dyDescent="0.25">
      <c r="A5944" s="17"/>
    </row>
    <row r="5945" spans="1:1" ht="16" x14ac:dyDescent="0.25">
      <c r="A5945" s="17"/>
    </row>
    <row r="5946" spans="1:1" ht="16" x14ac:dyDescent="0.25">
      <c r="A5946" s="17"/>
    </row>
    <row r="5947" spans="1:1" ht="16" x14ac:dyDescent="0.25">
      <c r="A5947" s="17"/>
    </row>
    <row r="5948" spans="1:1" ht="16" x14ac:dyDescent="0.25">
      <c r="A5948" s="17"/>
    </row>
    <row r="5949" spans="1:1" ht="16" x14ac:dyDescent="0.25">
      <c r="A5949" s="17"/>
    </row>
    <row r="5950" spans="1:1" ht="16" x14ac:dyDescent="0.25">
      <c r="A5950" s="17"/>
    </row>
    <row r="5951" spans="1:1" ht="16" x14ac:dyDescent="0.25">
      <c r="A5951" s="17"/>
    </row>
    <row r="5952" spans="1:1" ht="16" x14ac:dyDescent="0.25">
      <c r="A5952" s="17"/>
    </row>
    <row r="5953" spans="1:1" ht="16" x14ac:dyDescent="0.25">
      <c r="A5953" s="17"/>
    </row>
    <row r="5954" spans="1:1" ht="16" x14ac:dyDescent="0.25">
      <c r="A5954" s="17"/>
    </row>
    <row r="5955" spans="1:1" ht="16" x14ac:dyDescent="0.25">
      <c r="A5955" s="17"/>
    </row>
    <row r="5956" spans="1:1" ht="16" x14ac:dyDescent="0.25">
      <c r="A5956" s="17"/>
    </row>
    <row r="5957" spans="1:1" ht="16" x14ac:dyDescent="0.25">
      <c r="A5957" s="17"/>
    </row>
    <row r="5958" spans="1:1" ht="16" x14ac:dyDescent="0.25">
      <c r="A5958" s="17"/>
    </row>
    <row r="5959" spans="1:1" ht="16" x14ac:dyDescent="0.25">
      <c r="A5959" s="17"/>
    </row>
    <row r="5960" spans="1:1" ht="16" x14ac:dyDescent="0.25">
      <c r="A5960" s="17"/>
    </row>
    <row r="5961" spans="1:1" ht="16" x14ac:dyDescent="0.25">
      <c r="A5961" s="17"/>
    </row>
    <row r="5962" spans="1:1" ht="16" x14ac:dyDescent="0.25">
      <c r="A5962" s="17"/>
    </row>
    <row r="5963" spans="1:1" ht="16" x14ac:dyDescent="0.25">
      <c r="A5963" s="17"/>
    </row>
    <row r="5964" spans="1:1" ht="16" x14ac:dyDescent="0.25">
      <c r="A5964" s="17"/>
    </row>
    <row r="5965" spans="1:1" ht="16" x14ac:dyDescent="0.25">
      <c r="A5965" s="17"/>
    </row>
    <row r="5966" spans="1:1" ht="16" x14ac:dyDescent="0.25">
      <c r="A5966" s="17"/>
    </row>
    <row r="5967" spans="1:1" ht="16" x14ac:dyDescent="0.25">
      <c r="A5967" s="17"/>
    </row>
    <row r="5968" spans="1:1" ht="16" x14ac:dyDescent="0.25">
      <c r="A5968" s="17"/>
    </row>
    <row r="5969" spans="1:1" ht="16" x14ac:dyDescent="0.25">
      <c r="A5969" s="17"/>
    </row>
    <row r="5970" spans="1:1" ht="16" x14ac:dyDescent="0.25">
      <c r="A5970" s="17"/>
    </row>
    <row r="5971" spans="1:1" ht="16" x14ac:dyDescent="0.25">
      <c r="A5971" s="17"/>
    </row>
    <row r="5972" spans="1:1" ht="16" x14ac:dyDescent="0.25">
      <c r="A5972" s="17"/>
    </row>
    <row r="5973" spans="1:1" ht="16" x14ac:dyDescent="0.25">
      <c r="A5973" s="17"/>
    </row>
    <row r="5974" spans="1:1" ht="16" x14ac:dyDescent="0.25">
      <c r="A5974" s="17"/>
    </row>
    <row r="5975" spans="1:1" ht="16" x14ac:dyDescent="0.25">
      <c r="A5975" s="17"/>
    </row>
    <row r="5976" spans="1:1" ht="16" x14ac:dyDescent="0.25">
      <c r="A5976" s="17"/>
    </row>
    <row r="5977" spans="1:1" ht="16" x14ac:dyDescent="0.25">
      <c r="A5977" s="17"/>
    </row>
    <row r="5978" spans="1:1" ht="16" x14ac:dyDescent="0.25">
      <c r="A5978" s="17"/>
    </row>
    <row r="5979" spans="1:1" ht="16" x14ac:dyDescent="0.25">
      <c r="A5979" s="17"/>
    </row>
    <row r="5980" spans="1:1" ht="16" x14ac:dyDescent="0.25">
      <c r="A5980" s="17"/>
    </row>
    <row r="5981" spans="1:1" ht="16" x14ac:dyDescent="0.25">
      <c r="A5981" s="17"/>
    </row>
    <row r="5982" spans="1:1" ht="16" x14ac:dyDescent="0.25">
      <c r="A5982" s="17"/>
    </row>
    <row r="5983" spans="1:1" ht="16" x14ac:dyDescent="0.25">
      <c r="A5983" s="17"/>
    </row>
    <row r="5984" spans="1:1" ht="16" x14ac:dyDescent="0.25">
      <c r="A5984" s="17"/>
    </row>
    <row r="5985" spans="1:1" ht="16" x14ac:dyDescent="0.25">
      <c r="A5985" s="17"/>
    </row>
    <row r="5986" spans="1:1" ht="16" x14ac:dyDescent="0.25">
      <c r="A5986" s="17"/>
    </row>
    <row r="5987" spans="1:1" ht="16" x14ac:dyDescent="0.25">
      <c r="A5987" s="17"/>
    </row>
    <row r="5988" spans="1:1" ht="16" x14ac:dyDescent="0.25">
      <c r="A5988" s="17"/>
    </row>
    <row r="5989" spans="1:1" ht="16" x14ac:dyDescent="0.25">
      <c r="A5989" s="17"/>
    </row>
    <row r="5990" spans="1:1" ht="16" x14ac:dyDescent="0.25">
      <c r="A5990" s="17"/>
    </row>
    <row r="5991" spans="1:1" ht="16" x14ac:dyDescent="0.25">
      <c r="A5991" s="17"/>
    </row>
    <row r="5992" spans="1:1" ht="16" x14ac:dyDescent="0.25">
      <c r="A5992" s="17"/>
    </row>
    <row r="5993" spans="1:1" ht="16" x14ac:dyDescent="0.25">
      <c r="A5993" s="17"/>
    </row>
    <row r="5994" spans="1:1" ht="16" x14ac:dyDescent="0.25">
      <c r="A5994" s="17"/>
    </row>
    <row r="5995" spans="1:1" ht="16" x14ac:dyDescent="0.25">
      <c r="A5995" s="17"/>
    </row>
    <row r="5996" spans="1:1" ht="16" x14ac:dyDescent="0.25">
      <c r="A5996" s="17"/>
    </row>
    <row r="5997" spans="1:1" ht="16" x14ac:dyDescent="0.25">
      <c r="A5997" s="17"/>
    </row>
    <row r="5998" spans="1:1" ht="16" x14ac:dyDescent="0.25">
      <c r="A5998" s="17"/>
    </row>
    <row r="5999" spans="1:1" ht="16" x14ac:dyDescent="0.25">
      <c r="A5999" s="17"/>
    </row>
    <row r="6000" spans="1:1" ht="16" x14ac:dyDescent="0.25">
      <c r="A6000" s="17"/>
    </row>
    <row r="6001" spans="1:1" ht="16" x14ac:dyDescent="0.25">
      <c r="A6001" s="17"/>
    </row>
    <row r="6002" spans="1:1" ht="16" x14ac:dyDescent="0.25">
      <c r="A6002" s="17"/>
    </row>
    <row r="6003" spans="1:1" ht="16" x14ac:dyDescent="0.25">
      <c r="A6003" s="17"/>
    </row>
    <row r="6004" spans="1:1" ht="16" x14ac:dyDescent="0.25">
      <c r="A6004" s="17"/>
    </row>
    <row r="6005" spans="1:1" ht="16" x14ac:dyDescent="0.25">
      <c r="A6005" s="17"/>
    </row>
    <row r="6006" spans="1:1" ht="16" x14ac:dyDescent="0.25">
      <c r="A6006" s="17"/>
    </row>
    <row r="6007" spans="1:1" ht="16" x14ac:dyDescent="0.25">
      <c r="A6007" s="17"/>
    </row>
    <row r="6008" spans="1:1" ht="16" x14ac:dyDescent="0.25">
      <c r="A6008" s="17"/>
    </row>
    <row r="6009" spans="1:1" ht="16" x14ac:dyDescent="0.25">
      <c r="A6009" s="17"/>
    </row>
    <row r="6010" spans="1:1" ht="16" x14ac:dyDescent="0.25">
      <c r="A6010" s="17"/>
    </row>
    <row r="6011" spans="1:1" ht="16" x14ac:dyDescent="0.25">
      <c r="A6011" s="17"/>
    </row>
    <row r="6012" spans="1:1" ht="16" x14ac:dyDescent="0.25">
      <c r="A6012" s="17"/>
    </row>
    <row r="6013" spans="1:1" ht="16" x14ac:dyDescent="0.25">
      <c r="A6013" s="17"/>
    </row>
    <row r="6014" spans="1:1" ht="16" x14ac:dyDescent="0.25">
      <c r="A6014" s="17"/>
    </row>
    <row r="6015" spans="1:1" ht="16" x14ac:dyDescent="0.25">
      <c r="A6015" s="17"/>
    </row>
    <row r="6016" spans="1:1" ht="16" x14ac:dyDescent="0.25">
      <c r="A6016" s="17"/>
    </row>
    <row r="6017" spans="1:1" ht="16" x14ac:dyDescent="0.25">
      <c r="A6017" s="17"/>
    </row>
    <row r="6018" spans="1:1" ht="16" x14ac:dyDescent="0.25">
      <c r="A6018" s="17"/>
    </row>
    <row r="6019" spans="1:1" ht="16" x14ac:dyDescent="0.25">
      <c r="A6019" s="17"/>
    </row>
    <row r="6020" spans="1:1" ht="16" x14ac:dyDescent="0.25">
      <c r="A6020" s="17"/>
    </row>
    <row r="6021" spans="1:1" ht="16" x14ac:dyDescent="0.25">
      <c r="A6021" s="17"/>
    </row>
    <row r="6022" spans="1:1" ht="16" x14ac:dyDescent="0.25">
      <c r="A6022" s="17"/>
    </row>
    <row r="6023" spans="1:1" ht="16" x14ac:dyDescent="0.25">
      <c r="A6023" s="17"/>
    </row>
    <row r="6024" spans="1:1" ht="16" x14ac:dyDescent="0.25">
      <c r="A6024" s="17"/>
    </row>
    <row r="6025" spans="1:1" ht="16" x14ac:dyDescent="0.25">
      <c r="A6025" s="17"/>
    </row>
    <row r="6026" spans="1:1" ht="16" x14ac:dyDescent="0.25">
      <c r="A6026" s="17"/>
    </row>
    <row r="6027" spans="1:1" ht="16" x14ac:dyDescent="0.25">
      <c r="A6027" s="17"/>
    </row>
    <row r="6028" spans="1:1" ht="16" x14ac:dyDescent="0.25">
      <c r="A6028" s="17"/>
    </row>
    <row r="6029" spans="1:1" ht="16" x14ac:dyDescent="0.25">
      <c r="A6029" s="17"/>
    </row>
    <row r="6030" spans="1:1" ht="16" x14ac:dyDescent="0.25">
      <c r="A6030" s="17"/>
    </row>
    <row r="6031" spans="1:1" ht="16" x14ac:dyDescent="0.25">
      <c r="A6031" s="17"/>
    </row>
    <row r="6032" spans="1:1" ht="16" x14ac:dyDescent="0.25">
      <c r="A6032" s="17"/>
    </row>
    <row r="6033" spans="1:1" ht="16" x14ac:dyDescent="0.25">
      <c r="A6033" s="17"/>
    </row>
    <row r="6034" spans="1:1" ht="16" x14ac:dyDescent="0.25">
      <c r="A6034" s="17"/>
    </row>
    <row r="6035" spans="1:1" ht="16" x14ac:dyDescent="0.25">
      <c r="A6035" s="17"/>
    </row>
    <row r="6036" spans="1:1" ht="16" x14ac:dyDescent="0.25">
      <c r="A6036" s="17"/>
    </row>
    <row r="6037" spans="1:1" ht="16" x14ac:dyDescent="0.25">
      <c r="A6037" s="17"/>
    </row>
    <row r="6038" spans="1:1" ht="16" x14ac:dyDescent="0.25">
      <c r="A6038" s="17"/>
    </row>
    <row r="6039" spans="1:1" ht="16" x14ac:dyDescent="0.25">
      <c r="A6039" s="17"/>
    </row>
    <row r="6040" spans="1:1" ht="16" x14ac:dyDescent="0.25">
      <c r="A6040" s="17"/>
    </row>
    <row r="6041" spans="1:1" ht="16" x14ac:dyDescent="0.25">
      <c r="A6041" s="17"/>
    </row>
    <row r="6042" spans="1:1" ht="16" x14ac:dyDescent="0.25">
      <c r="A6042" s="17"/>
    </row>
    <row r="6043" spans="1:1" ht="16" x14ac:dyDescent="0.25">
      <c r="A6043" s="17"/>
    </row>
    <row r="6044" spans="1:1" ht="16" x14ac:dyDescent="0.25">
      <c r="A6044" s="17"/>
    </row>
    <row r="6045" spans="1:1" ht="16" x14ac:dyDescent="0.25">
      <c r="A6045" s="17"/>
    </row>
    <row r="6046" spans="1:1" ht="16" x14ac:dyDescent="0.25">
      <c r="A6046" s="17"/>
    </row>
    <row r="6047" spans="1:1" ht="16" x14ac:dyDescent="0.25">
      <c r="A6047" s="17"/>
    </row>
    <row r="6048" spans="1:1" ht="16" x14ac:dyDescent="0.25">
      <c r="A6048" s="17"/>
    </row>
    <row r="6049" spans="1:1" ht="16" x14ac:dyDescent="0.25">
      <c r="A6049" s="17"/>
    </row>
    <row r="6050" spans="1:1" ht="16" x14ac:dyDescent="0.25">
      <c r="A6050" s="17"/>
    </row>
    <row r="6051" spans="1:1" ht="16" x14ac:dyDescent="0.25">
      <c r="A6051" s="17"/>
    </row>
    <row r="6052" spans="1:1" ht="16" x14ac:dyDescent="0.25">
      <c r="A6052" s="17"/>
    </row>
    <row r="6053" spans="1:1" ht="16" x14ac:dyDescent="0.25">
      <c r="A6053" s="17"/>
    </row>
    <row r="6054" spans="1:1" ht="16" x14ac:dyDescent="0.25">
      <c r="A6054" s="17"/>
    </row>
    <row r="6055" spans="1:1" ht="16" x14ac:dyDescent="0.25">
      <c r="A6055" s="17"/>
    </row>
    <row r="6056" spans="1:1" ht="16" x14ac:dyDescent="0.25">
      <c r="A6056" s="17"/>
    </row>
    <row r="6057" spans="1:1" ht="16" x14ac:dyDescent="0.25">
      <c r="A6057" s="17"/>
    </row>
    <row r="6058" spans="1:1" ht="16" x14ac:dyDescent="0.25">
      <c r="A6058" s="17"/>
    </row>
    <row r="6059" spans="1:1" ht="16" x14ac:dyDescent="0.25">
      <c r="A6059" s="17"/>
    </row>
    <row r="6060" spans="1:1" ht="16" x14ac:dyDescent="0.25">
      <c r="A6060" s="17"/>
    </row>
    <row r="6061" spans="1:1" ht="16" x14ac:dyDescent="0.25">
      <c r="A6061" s="17"/>
    </row>
    <row r="6062" spans="1:1" ht="16" x14ac:dyDescent="0.25">
      <c r="A6062" s="17"/>
    </row>
    <row r="6063" spans="1:1" ht="16" x14ac:dyDescent="0.25">
      <c r="A6063" s="17"/>
    </row>
    <row r="6064" spans="1:1" ht="16" x14ac:dyDescent="0.25">
      <c r="A6064" s="17"/>
    </row>
    <row r="6065" spans="1:1" ht="16" x14ac:dyDescent="0.25">
      <c r="A6065" s="17"/>
    </row>
    <row r="6066" spans="1:1" ht="16" x14ac:dyDescent="0.25">
      <c r="A6066" s="17"/>
    </row>
    <row r="6067" spans="1:1" ht="16" x14ac:dyDescent="0.25">
      <c r="A6067" s="17"/>
    </row>
    <row r="6068" spans="1:1" ht="16" x14ac:dyDescent="0.25">
      <c r="A6068" s="17"/>
    </row>
    <row r="6069" spans="1:1" ht="16" x14ac:dyDescent="0.25">
      <c r="A6069" s="17"/>
    </row>
    <row r="6070" spans="1:1" ht="16" x14ac:dyDescent="0.25">
      <c r="A6070" s="17"/>
    </row>
    <row r="6071" spans="1:1" ht="16" x14ac:dyDescent="0.25">
      <c r="A6071" s="17"/>
    </row>
    <row r="6072" spans="1:1" ht="16" x14ac:dyDescent="0.25">
      <c r="A6072" s="17"/>
    </row>
    <row r="6073" spans="1:1" ht="16" x14ac:dyDescent="0.25">
      <c r="A6073" s="17"/>
    </row>
    <row r="6074" spans="1:1" ht="16" x14ac:dyDescent="0.25">
      <c r="A6074" s="17"/>
    </row>
    <row r="6075" spans="1:1" ht="16" x14ac:dyDescent="0.25">
      <c r="A6075" s="17"/>
    </row>
    <row r="6076" spans="1:1" ht="16" x14ac:dyDescent="0.25">
      <c r="A6076" s="17"/>
    </row>
    <row r="6077" spans="1:1" ht="16" x14ac:dyDescent="0.25">
      <c r="A6077" s="17"/>
    </row>
    <row r="6078" spans="1:1" ht="16" x14ac:dyDescent="0.25">
      <c r="A6078" s="17"/>
    </row>
    <row r="6079" spans="1:1" ht="16" x14ac:dyDescent="0.25">
      <c r="A6079" s="17"/>
    </row>
    <row r="6080" spans="1:1" ht="16" x14ac:dyDescent="0.25">
      <c r="A6080" s="17"/>
    </row>
    <row r="6081" spans="1:1" ht="16" x14ac:dyDescent="0.25">
      <c r="A6081" s="17"/>
    </row>
    <row r="6082" spans="1:1" ht="16" x14ac:dyDescent="0.25">
      <c r="A6082" s="17"/>
    </row>
    <row r="6083" spans="1:1" ht="16" x14ac:dyDescent="0.25">
      <c r="A6083" s="17"/>
    </row>
    <row r="6084" spans="1:1" ht="16" x14ac:dyDescent="0.25">
      <c r="A6084" s="17"/>
    </row>
    <row r="6085" spans="1:1" ht="16" x14ac:dyDescent="0.25">
      <c r="A6085" s="17"/>
    </row>
    <row r="6086" spans="1:1" ht="16" x14ac:dyDescent="0.25">
      <c r="A6086" s="17"/>
    </row>
    <row r="6087" spans="1:1" ht="16" x14ac:dyDescent="0.25">
      <c r="A6087" s="17"/>
    </row>
    <row r="6088" spans="1:1" ht="16" x14ac:dyDescent="0.25">
      <c r="A6088" s="17"/>
    </row>
    <row r="6089" spans="1:1" ht="16" x14ac:dyDescent="0.25">
      <c r="A6089" s="17"/>
    </row>
    <row r="6090" spans="1:1" ht="16" x14ac:dyDescent="0.25">
      <c r="A6090" s="17"/>
    </row>
    <row r="6091" spans="1:1" ht="16" x14ac:dyDescent="0.25">
      <c r="A6091" s="17"/>
    </row>
    <row r="6092" spans="1:1" ht="16" x14ac:dyDescent="0.25">
      <c r="A6092" s="17"/>
    </row>
    <row r="6093" spans="1:1" ht="16" x14ac:dyDescent="0.25">
      <c r="A6093" s="17"/>
    </row>
    <row r="6094" spans="1:1" ht="16" x14ac:dyDescent="0.25">
      <c r="A6094" s="17"/>
    </row>
    <row r="6095" spans="1:1" ht="16" x14ac:dyDescent="0.25">
      <c r="A6095" s="17"/>
    </row>
    <row r="6096" spans="1:1" ht="16" x14ac:dyDescent="0.25">
      <c r="A6096" s="17"/>
    </row>
    <row r="6097" spans="1:1" ht="16" x14ac:dyDescent="0.25">
      <c r="A6097" s="17"/>
    </row>
    <row r="6098" spans="1:1" ht="16" x14ac:dyDescent="0.25">
      <c r="A6098" s="17"/>
    </row>
    <row r="6099" spans="1:1" ht="16" x14ac:dyDescent="0.25">
      <c r="A6099" s="17"/>
    </row>
    <row r="6100" spans="1:1" ht="16" x14ac:dyDescent="0.25">
      <c r="A6100" s="17"/>
    </row>
    <row r="6101" spans="1:1" ht="16" x14ac:dyDescent="0.25">
      <c r="A6101" s="17"/>
    </row>
    <row r="6102" spans="1:1" ht="16" x14ac:dyDescent="0.25">
      <c r="A6102" s="17"/>
    </row>
    <row r="6103" spans="1:1" ht="16" x14ac:dyDescent="0.25">
      <c r="A6103" s="17"/>
    </row>
    <row r="6104" spans="1:1" ht="16" x14ac:dyDescent="0.25">
      <c r="A6104" s="17"/>
    </row>
    <row r="6105" spans="1:1" ht="16" x14ac:dyDescent="0.25">
      <c r="A6105" s="17"/>
    </row>
    <row r="6106" spans="1:1" ht="16" x14ac:dyDescent="0.25">
      <c r="A6106" s="17"/>
    </row>
    <row r="6107" spans="1:1" ht="16" x14ac:dyDescent="0.25">
      <c r="A6107" s="17"/>
    </row>
    <row r="6108" spans="1:1" ht="16" x14ac:dyDescent="0.25">
      <c r="A6108" s="17"/>
    </row>
    <row r="6109" spans="1:1" ht="16" x14ac:dyDescent="0.25">
      <c r="A6109" s="17"/>
    </row>
    <row r="6110" spans="1:1" ht="16" x14ac:dyDescent="0.25">
      <c r="A6110" s="17"/>
    </row>
    <row r="6111" spans="1:1" ht="16" x14ac:dyDescent="0.25">
      <c r="A6111" s="17"/>
    </row>
    <row r="6112" spans="1:1" ht="16" x14ac:dyDescent="0.25">
      <c r="A6112" s="17"/>
    </row>
    <row r="6113" spans="1:1" ht="16" x14ac:dyDescent="0.25">
      <c r="A6113" s="17"/>
    </row>
    <row r="6114" spans="1:1" ht="16" x14ac:dyDescent="0.25">
      <c r="A6114" s="17"/>
    </row>
    <row r="6115" spans="1:1" ht="16" x14ac:dyDescent="0.25">
      <c r="A6115" s="17"/>
    </row>
    <row r="6116" spans="1:1" ht="16" x14ac:dyDescent="0.25">
      <c r="A6116" s="17"/>
    </row>
    <row r="6117" spans="1:1" ht="16" x14ac:dyDescent="0.25">
      <c r="A6117" s="17"/>
    </row>
    <row r="6118" spans="1:1" ht="16" x14ac:dyDescent="0.25">
      <c r="A6118" s="17"/>
    </row>
    <row r="6119" spans="1:1" ht="16" x14ac:dyDescent="0.25">
      <c r="A6119" s="17"/>
    </row>
    <row r="6120" spans="1:1" ht="16" x14ac:dyDescent="0.25">
      <c r="A6120" s="17"/>
    </row>
    <row r="6121" spans="1:1" ht="16" x14ac:dyDescent="0.25">
      <c r="A6121" s="17"/>
    </row>
    <row r="6122" spans="1:1" ht="16" x14ac:dyDescent="0.25">
      <c r="A6122" s="17"/>
    </row>
    <row r="6123" spans="1:1" ht="16" x14ac:dyDescent="0.25">
      <c r="A6123" s="17"/>
    </row>
    <row r="6124" spans="1:1" ht="16" x14ac:dyDescent="0.25">
      <c r="A6124" s="17"/>
    </row>
    <row r="6125" spans="1:1" ht="16" x14ac:dyDescent="0.25">
      <c r="A6125" s="17"/>
    </row>
    <row r="6126" spans="1:1" ht="16" x14ac:dyDescent="0.25">
      <c r="A6126" s="17"/>
    </row>
    <row r="6127" spans="1:1" ht="16" x14ac:dyDescent="0.25">
      <c r="A6127" s="17"/>
    </row>
    <row r="6128" spans="1:1" ht="16" x14ac:dyDescent="0.25">
      <c r="A6128" s="17"/>
    </row>
    <row r="6129" spans="1:1" ht="16" x14ac:dyDescent="0.25">
      <c r="A6129" s="17"/>
    </row>
    <row r="6130" spans="1:1" ht="16" x14ac:dyDescent="0.25">
      <c r="A6130" s="17"/>
    </row>
    <row r="6131" spans="1:1" ht="16" x14ac:dyDescent="0.25">
      <c r="A6131" s="17"/>
    </row>
    <row r="6132" spans="1:1" ht="16" x14ac:dyDescent="0.25">
      <c r="A6132" s="17"/>
    </row>
    <row r="6133" spans="1:1" ht="16" x14ac:dyDescent="0.25">
      <c r="A6133" s="17"/>
    </row>
    <row r="6134" spans="1:1" ht="16" x14ac:dyDescent="0.25">
      <c r="A6134" s="17"/>
    </row>
    <row r="6135" spans="1:1" ht="16" x14ac:dyDescent="0.25">
      <c r="A6135" s="17"/>
    </row>
    <row r="6136" spans="1:1" ht="16" x14ac:dyDescent="0.25">
      <c r="A6136" s="17"/>
    </row>
    <row r="6137" spans="1:1" ht="16" x14ac:dyDescent="0.25">
      <c r="A6137" s="17"/>
    </row>
    <row r="6138" spans="1:1" ht="16" x14ac:dyDescent="0.25">
      <c r="A6138" s="17"/>
    </row>
    <row r="6139" spans="1:1" ht="16" x14ac:dyDescent="0.25">
      <c r="A6139" s="17"/>
    </row>
    <row r="6140" spans="1:1" ht="16" x14ac:dyDescent="0.25">
      <c r="A6140" s="17"/>
    </row>
    <row r="6141" spans="1:1" ht="16" x14ac:dyDescent="0.25">
      <c r="A6141" s="17"/>
    </row>
    <row r="6142" spans="1:1" ht="16" x14ac:dyDescent="0.25">
      <c r="A6142" s="17"/>
    </row>
    <row r="6143" spans="1:1" ht="16" x14ac:dyDescent="0.25">
      <c r="A6143" s="17"/>
    </row>
    <row r="6144" spans="1:1" ht="16" x14ac:dyDescent="0.25">
      <c r="A6144" s="17"/>
    </row>
    <row r="6145" spans="1:1" ht="16" x14ac:dyDescent="0.25">
      <c r="A6145" s="17"/>
    </row>
    <row r="6146" spans="1:1" ht="16" x14ac:dyDescent="0.25">
      <c r="A6146" s="17"/>
    </row>
    <row r="6147" spans="1:1" ht="16" x14ac:dyDescent="0.25">
      <c r="A6147" s="17"/>
    </row>
    <row r="6148" spans="1:1" ht="16" x14ac:dyDescent="0.25">
      <c r="A6148" s="17"/>
    </row>
    <row r="6149" spans="1:1" ht="16" x14ac:dyDescent="0.25">
      <c r="A6149" s="17"/>
    </row>
    <row r="6150" spans="1:1" ht="16" x14ac:dyDescent="0.25">
      <c r="A6150" s="17"/>
    </row>
    <row r="6151" spans="1:1" ht="16" x14ac:dyDescent="0.25">
      <c r="A6151" s="17"/>
    </row>
    <row r="6152" spans="1:1" ht="16" x14ac:dyDescent="0.25">
      <c r="A6152" s="17"/>
    </row>
    <row r="6153" spans="1:1" ht="16" x14ac:dyDescent="0.25">
      <c r="A6153" s="17"/>
    </row>
    <row r="6154" spans="1:1" ht="16" x14ac:dyDescent="0.25">
      <c r="A6154" s="17"/>
    </row>
    <row r="6155" spans="1:1" ht="16" x14ac:dyDescent="0.25">
      <c r="A6155" s="17"/>
    </row>
    <row r="6156" spans="1:1" ht="16" x14ac:dyDescent="0.25">
      <c r="A6156" s="17"/>
    </row>
    <row r="6157" spans="1:1" ht="16" x14ac:dyDescent="0.25">
      <c r="A6157" s="17"/>
    </row>
    <row r="6158" spans="1:1" ht="16" x14ac:dyDescent="0.25">
      <c r="A6158" s="17"/>
    </row>
    <row r="6159" spans="1:1" ht="16" x14ac:dyDescent="0.25">
      <c r="A6159" s="17"/>
    </row>
    <row r="6160" spans="1:1" ht="16" x14ac:dyDescent="0.25">
      <c r="A6160" s="17"/>
    </row>
    <row r="6161" spans="1:1" ht="16" x14ac:dyDescent="0.25">
      <c r="A6161" s="17"/>
    </row>
    <row r="6162" spans="1:1" ht="16" x14ac:dyDescent="0.25">
      <c r="A6162" s="17"/>
    </row>
    <row r="6163" spans="1:1" ht="16" x14ac:dyDescent="0.25">
      <c r="A6163" s="17"/>
    </row>
    <row r="6164" spans="1:1" ht="16" x14ac:dyDescent="0.25">
      <c r="A6164" s="17"/>
    </row>
    <row r="6165" spans="1:1" ht="16" x14ac:dyDescent="0.25">
      <c r="A6165" s="17"/>
    </row>
    <row r="6166" spans="1:1" ht="16" x14ac:dyDescent="0.25">
      <c r="A6166" s="17"/>
    </row>
    <row r="6167" spans="1:1" ht="16" x14ac:dyDescent="0.25">
      <c r="A6167" s="17"/>
    </row>
    <row r="6168" spans="1:1" ht="16" x14ac:dyDescent="0.25">
      <c r="A6168" s="17"/>
    </row>
    <row r="6169" spans="1:1" ht="16" x14ac:dyDescent="0.25">
      <c r="A6169" s="17"/>
    </row>
    <row r="6170" spans="1:1" ht="16" x14ac:dyDescent="0.25">
      <c r="A6170" s="17"/>
    </row>
    <row r="6171" spans="1:1" ht="16" x14ac:dyDescent="0.25">
      <c r="A6171" s="17"/>
    </row>
    <row r="6172" spans="1:1" ht="16" x14ac:dyDescent="0.25">
      <c r="A6172" s="17"/>
    </row>
    <row r="6173" spans="1:1" ht="16" x14ac:dyDescent="0.25">
      <c r="A6173" s="17"/>
    </row>
    <row r="6174" spans="1:1" ht="16" x14ac:dyDescent="0.25">
      <c r="A6174" s="17"/>
    </row>
    <row r="6175" spans="1:1" ht="16" x14ac:dyDescent="0.25">
      <c r="A6175" s="17"/>
    </row>
    <row r="6176" spans="1:1" ht="16" x14ac:dyDescent="0.25">
      <c r="A6176" s="17"/>
    </row>
    <row r="6177" spans="1:1" ht="16" x14ac:dyDescent="0.25">
      <c r="A6177" s="17"/>
    </row>
    <row r="6178" spans="1:1" ht="16" x14ac:dyDescent="0.25">
      <c r="A6178" s="17"/>
    </row>
    <row r="6179" spans="1:1" ht="16" x14ac:dyDescent="0.25">
      <c r="A6179" s="17"/>
    </row>
    <row r="6180" spans="1:1" ht="16" x14ac:dyDescent="0.25">
      <c r="A6180" s="17"/>
    </row>
    <row r="6181" spans="1:1" ht="16" x14ac:dyDescent="0.25">
      <c r="A6181" s="17"/>
    </row>
    <row r="6182" spans="1:1" ht="16" x14ac:dyDescent="0.25">
      <c r="A6182" s="17"/>
    </row>
    <row r="6183" spans="1:1" ht="16" x14ac:dyDescent="0.25">
      <c r="A6183" s="17"/>
    </row>
    <row r="6184" spans="1:1" ht="16" x14ac:dyDescent="0.25">
      <c r="A6184" s="17"/>
    </row>
    <row r="6185" spans="1:1" ht="16" x14ac:dyDescent="0.25">
      <c r="A6185" s="17"/>
    </row>
    <row r="6186" spans="1:1" ht="16" x14ac:dyDescent="0.25">
      <c r="A6186" s="17"/>
    </row>
    <row r="6187" spans="1:1" ht="16" x14ac:dyDescent="0.25">
      <c r="A6187" s="17"/>
    </row>
    <row r="6188" spans="1:1" ht="16" x14ac:dyDescent="0.25">
      <c r="A6188" s="17"/>
    </row>
    <row r="6189" spans="1:1" ht="16" x14ac:dyDescent="0.25">
      <c r="A6189" s="17"/>
    </row>
    <row r="6190" spans="1:1" ht="16" x14ac:dyDescent="0.25">
      <c r="A6190" s="17"/>
    </row>
    <row r="6191" spans="1:1" ht="16" x14ac:dyDescent="0.25">
      <c r="A6191" s="17"/>
    </row>
    <row r="6192" spans="1:1" ht="16" x14ac:dyDescent="0.25">
      <c r="A6192" s="17"/>
    </row>
    <row r="6193" spans="1:1" ht="16" x14ac:dyDescent="0.25">
      <c r="A6193" s="17"/>
    </row>
    <row r="6194" spans="1:1" ht="16" x14ac:dyDescent="0.25">
      <c r="A6194" s="17"/>
    </row>
    <row r="6195" spans="1:1" ht="16" x14ac:dyDescent="0.25">
      <c r="A6195" s="17"/>
    </row>
    <row r="6196" spans="1:1" ht="16" x14ac:dyDescent="0.25">
      <c r="A6196" s="17"/>
    </row>
    <row r="6197" spans="1:1" ht="16" x14ac:dyDescent="0.25">
      <c r="A6197" s="17"/>
    </row>
    <row r="6198" spans="1:1" ht="16" x14ac:dyDescent="0.25">
      <c r="A6198" s="17"/>
    </row>
    <row r="6199" spans="1:1" ht="16" x14ac:dyDescent="0.25">
      <c r="A6199" s="17"/>
    </row>
    <row r="6200" spans="1:1" ht="16" x14ac:dyDescent="0.25">
      <c r="A6200" s="17"/>
    </row>
    <row r="6201" spans="1:1" ht="16" x14ac:dyDescent="0.25">
      <c r="A6201" s="17"/>
    </row>
    <row r="6202" spans="1:1" ht="16" x14ac:dyDescent="0.25">
      <c r="A6202" s="17"/>
    </row>
    <row r="6203" spans="1:1" ht="16" x14ac:dyDescent="0.25">
      <c r="A6203" s="17"/>
    </row>
    <row r="6204" spans="1:1" ht="16" x14ac:dyDescent="0.25">
      <c r="A6204" s="17"/>
    </row>
    <row r="6205" spans="1:1" ht="16" x14ac:dyDescent="0.25">
      <c r="A6205" s="17"/>
    </row>
    <row r="6206" spans="1:1" ht="16" x14ac:dyDescent="0.25">
      <c r="A6206" s="17"/>
    </row>
    <row r="6207" spans="1:1" ht="16" x14ac:dyDescent="0.25">
      <c r="A6207" s="17"/>
    </row>
    <row r="6208" spans="1:1" ht="16" x14ac:dyDescent="0.25">
      <c r="A6208" s="17"/>
    </row>
    <row r="6209" spans="1:1" ht="16" x14ac:dyDescent="0.25">
      <c r="A6209" s="17"/>
    </row>
    <row r="6210" spans="1:1" ht="16" x14ac:dyDescent="0.25">
      <c r="A6210" s="17"/>
    </row>
    <row r="6211" spans="1:1" ht="16" x14ac:dyDescent="0.25">
      <c r="A6211" s="17"/>
    </row>
    <row r="6212" spans="1:1" ht="16" x14ac:dyDescent="0.25">
      <c r="A6212" s="17"/>
    </row>
    <row r="6213" spans="1:1" ht="16" x14ac:dyDescent="0.25">
      <c r="A6213" s="17"/>
    </row>
    <row r="6214" spans="1:1" ht="16" x14ac:dyDescent="0.25">
      <c r="A6214" s="17"/>
    </row>
    <row r="6215" spans="1:1" ht="16" x14ac:dyDescent="0.25">
      <c r="A6215" s="17"/>
    </row>
    <row r="6216" spans="1:1" ht="16" x14ac:dyDescent="0.25">
      <c r="A6216" s="17"/>
    </row>
    <row r="6217" spans="1:1" ht="16" x14ac:dyDescent="0.25">
      <c r="A6217" s="17"/>
    </row>
    <row r="6218" spans="1:1" ht="16" x14ac:dyDescent="0.25">
      <c r="A6218" s="17"/>
    </row>
    <row r="6219" spans="1:1" ht="16" x14ac:dyDescent="0.25">
      <c r="A6219" s="17"/>
    </row>
    <row r="6220" spans="1:1" ht="16" x14ac:dyDescent="0.25">
      <c r="A6220" s="17"/>
    </row>
    <row r="6221" spans="1:1" ht="16" x14ac:dyDescent="0.25">
      <c r="A6221" s="17"/>
    </row>
    <row r="6222" spans="1:1" ht="16" x14ac:dyDescent="0.25">
      <c r="A6222" s="17"/>
    </row>
    <row r="6223" spans="1:1" ht="16" x14ac:dyDescent="0.25">
      <c r="A6223" s="17"/>
    </row>
    <row r="6224" spans="1:1" ht="16" x14ac:dyDescent="0.25">
      <c r="A6224" s="17"/>
    </row>
    <row r="6225" spans="1:1" ht="16" x14ac:dyDescent="0.25">
      <c r="A6225" s="17"/>
    </row>
    <row r="6226" spans="1:1" ht="16" x14ac:dyDescent="0.25">
      <c r="A6226" s="17"/>
    </row>
    <row r="6227" spans="1:1" ht="16" x14ac:dyDescent="0.25">
      <c r="A6227" s="17"/>
    </row>
    <row r="6228" spans="1:1" ht="16" x14ac:dyDescent="0.25">
      <c r="A6228" s="17"/>
    </row>
    <row r="6229" spans="1:1" ht="16" x14ac:dyDescent="0.25">
      <c r="A6229" s="17"/>
    </row>
    <row r="6230" spans="1:1" ht="16" x14ac:dyDescent="0.25">
      <c r="A6230" s="17"/>
    </row>
    <row r="6231" spans="1:1" ht="16" x14ac:dyDescent="0.25">
      <c r="A6231" s="17"/>
    </row>
    <row r="6232" spans="1:1" ht="16" x14ac:dyDescent="0.25">
      <c r="A6232" s="17"/>
    </row>
    <row r="6233" spans="1:1" ht="16" x14ac:dyDescent="0.25">
      <c r="A6233" s="17"/>
    </row>
    <row r="6234" spans="1:1" ht="16" x14ac:dyDescent="0.25">
      <c r="A6234" s="17"/>
    </row>
    <row r="6235" spans="1:1" ht="16" x14ac:dyDescent="0.25">
      <c r="A6235" s="17"/>
    </row>
    <row r="6236" spans="1:1" ht="16" x14ac:dyDescent="0.25">
      <c r="A6236" s="17"/>
    </row>
    <row r="6237" spans="1:1" ht="16" x14ac:dyDescent="0.25">
      <c r="A6237" s="17"/>
    </row>
    <row r="6238" spans="1:1" ht="16" x14ac:dyDescent="0.25">
      <c r="A6238" s="17"/>
    </row>
    <row r="6239" spans="1:1" ht="16" x14ac:dyDescent="0.25">
      <c r="A6239" s="17"/>
    </row>
    <row r="6240" spans="1:1" ht="16" x14ac:dyDescent="0.25">
      <c r="A6240" s="17"/>
    </row>
    <row r="6241" spans="1:1" ht="16" x14ac:dyDescent="0.25">
      <c r="A6241" s="17"/>
    </row>
    <row r="6242" spans="1:1" ht="16" x14ac:dyDescent="0.25">
      <c r="A6242" s="17"/>
    </row>
    <row r="6243" spans="1:1" ht="16" x14ac:dyDescent="0.25">
      <c r="A6243" s="17"/>
    </row>
    <row r="6244" spans="1:1" ht="16" x14ac:dyDescent="0.25">
      <c r="A6244" s="17"/>
    </row>
    <row r="6245" spans="1:1" ht="16" x14ac:dyDescent="0.25">
      <c r="A6245" s="17"/>
    </row>
    <row r="6246" spans="1:1" ht="16" x14ac:dyDescent="0.25">
      <c r="A6246" s="17"/>
    </row>
    <row r="6247" spans="1:1" ht="16" x14ac:dyDescent="0.25">
      <c r="A6247" s="17"/>
    </row>
    <row r="6248" spans="1:1" ht="16" x14ac:dyDescent="0.25">
      <c r="A6248" s="17"/>
    </row>
    <row r="6249" spans="1:1" ht="16" x14ac:dyDescent="0.25">
      <c r="A6249" s="17"/>
    </row>
    <row r="6250" spans="1:1" ht="16" x14ac:dyDescent="0.25">
      <c r="A6250" s="17"/>
    </row>
    <row r="6251" spans="1:1" ht="16" x14ac:dyDescent="0.25">
      <c r="A6251" s="17"/>
    </row>
    <row r="6252" spans="1:1" ht="16" x14ac:dyDescent="0.25">
      <c r="A6252" s="17"/>
    </row>
    <row r="6253" spans="1:1" ht="16" x14ac:dyDescent="0.25">
      <c r="A6253" s="17"/>
    </row>
    <row r="6254" spans="1:1" ht="16" x14ac:dyDescent="0.25">
      <c r="A6254" s="17"/>
    </row>
    <row r="6255" spans="1:1" ht="16" x14ac:dyDescent="0.25">
      <c r="A6255" s="17"/>
    </row>
    <row r="6256" spans="1:1" ht="16" x14ac:dyDescent="0.25">
      <c r="A6256" s="17"/>
    </row>
    <row r="6257" spans="1:1" ht="16" x14ac:dyDescent="0.25">
      <c r="A6257" s="17"/>
    </row>
    <row r="6258" spans="1:1" ht="16" x14ac:dyDescent="0.25">
      <c r="A6258" s="17"/>
    </row>
    <row r="6259" spans="1:1" ht="16" x14ac:dyDescent="0.25">
      <c r="A6259" s="17"/>
    </row>
    <row r="6260" spans="1:1" ht="16" x14ac:dyDescent="0.25">
      <c r="A6260" s="17"/>
    </row>
    <row r="6261" spans="1:1" ht="16" x14ac:dyDescent="0.25">
      <c r="A6261" s="17"/>
    </row>
    <row r="6262" spans="1:1" ht="16" x14ac:dyDescent="0.25">
      <c r="A6262" s="17"/>
    </row>
    <row r="6263" spans="1:1" ht="16" x14ac:dyDescent="0.25">
      <c r="A6263" s="17"/>
    </row>
    <row r="6264" spans="1:1" ht="16" x14ac:dyDescent="0.25">
      <c r="A6264" s="17"/>
    </row>
    <row r="6265" spans="1:1" ht="16" x14ac:dyDescent="0.25">
      <c r="A6265" s="17"/>
    </row>
    <row r="6266" spans="1:1" ht="16" x14ac:dyDescent="0.25">
      <c r="A6266" s="17"/>
    </row>
    <row r="6267" spans="1:1" ht="16" x14ac:dyDescent="0.25">
      <c r="A6267" s="17"/>
    </row>
    <row r="6268" spans="1:1" ht="16" x14ac:dyDescent="0.25">
      <c r="A6268" s="17"/>
    </row>
    <row r="6269" spans="1:1" ht="16" x14ac:dyDescent="0.25">
      <c r="A6269" s="17"/>
    </row>
    <row r="6270" spans="1:1" ht="16" x14ac:dyDescent="0.25">
      <c r="A6270" s="17"/>
    </row>
    <row r="6271" spans="1:1" ht="16" x14ac:dyDescent="0.25">
      <c r="A6271" s="17"/>
    </row>
    <row r="6272" spans="1:1" ht="16" x14ac:dyDescent="0.25">
      <c r="A6272" s="17"/>
    </row>
    <row r="6273" spans="1:1" ht="16" x14ac:dyDescent="0.25">
      <c r="A6273" s="17"/>
    </row>
    <row r="6274" spans="1:1" ht="16" x14ac:dyDescent="0.25">
      <c r="A6274" s="17"/>
    </row>
    <row r="6275" spans="1:1" ht="16" x14ac:dyDescent="0.25">
      <c r="A6275" s="17"/>
    </row>
    <row r="6276" spans="1:1" ht="16" x14ac:dyDescent="0.25">
      <c r="A6276" s="17"/>
    </row>
    <row r="6277" spans="1:1" ht="16" x14ac:dyDescent="0.25">
      <c r="A6277" s="17"/>
    </row>
    <row r="6278" spans="1:1" ht="16" x14ac:dyDescent="0.25">
      <c r="A6278" s="17"/>
    </row>
    <row r="6279" spans="1:1" ht="16" x14ac:dyDescent="0.25">
      <c r="A6279" s="17"/>
    </row>
    <row r="6280" spans="1:1" ht="16" x14ac:dyDescent="0.25">
      <c r="A6280" s="17"/>
    </row>
    <row r="6281" spans="1:1" ht="16" x14ac:dyDescent="0.25">
      <c r="A6281" s="17"/>
    </row>
    <row r="6282" spans="1:1" ht="16" x14ac:dyDescent="0.25">
      <c r="A6282" s="17"/>
    </row>
    <row r="6283" spans="1:1" ht="16" x14ac:dyDescent="0.25">
      <c r="A6283" s="17"/>
    </row>
    <row r="6284" spans="1:1" ht="16" x14ac:dyDescent="0.25">
      <c r="A6284" s="17"/>
    </row>
    <row r="6285" spans="1:1" ht="16" x14ac:dyDescent="0.25">
      <c r="A6285" s="17"/>
    </row>
    <row r="6286" spans="1:1" ht="16" x14ac:dyDescent="0.25">
      <c r="A6286" s="17"/>
    </row>
    <row r="6287" spans="1:1" ht="16" x14ac:dyDescent="0.25">
      <c r="A6287" s="17"/>
    </row>
    <row r="6288" spans="1:1" ht="16" x14ac:dyDescent="0.25">
      <c r="A6288" s="17"/>
    </row>
    <row r="6289" spans="1:1" ht="16" x14ac:dyDescent="0.25">
      <c r="A6289" s="17"/>
    </row>
    <row r="6290" spans="1:1" ht="16" x14ac:dyDescent="0.25">
      <c r="A6290" s="17"/>
    </row>
    <row r="6291" spans="1:1" ht="16" x14ac:dyDescent="0.25">
      <c r="A6291" s="17"/>
    </row>
    <row r="6292" spans="1:1" ht="16" x14ac:dyDescent="0.25">
      <c r="A6292" s="17"/>
    </row>
    <row r="6293" spans="1:1" ht="16" x14ac:dyDescent="0.25">
      <c r="A6293" s="17"/>
    </row>
    <row r="6294" spans="1:1" ht="16" x14ac:dyDescent="0.25">
      <c r="A6294" s="17"/>
    </row>
    <row r="6295" spans="1:1" ht="16" x14ac:dyDescent="0.25">
      <c r="A6295" s="17"/>
    </row>
    <row r="6296" spans="1:1" ht="16" x14ac:dyDescent="0.25">
      <c r="A6296" s="17"/>
    </row>
    <row r="6297" spans="1:1" ht="16" x14ac:dyDescent="0.25">
      <c r="A6297" s="17"/>
    </row>
    <row r="6298" spans="1:1" ht="16" x14ac:dyDescent="0.25">
      <c r="A6298" s="17"/>
    </row>
    <row r="6299" spans="1:1" ht="16" x14ac:dyDescent="0.25">
      <c r="A6299" s="17"/>
    </row>
    <row r="6300" spans="1:1" ht="16" x14ac:dyDescent="0.25">
      <c r="A6300" s="17"/>
    </row>
    <row r="6301" spans="1:1" ht="16" x14ac:dyDescent="0.25">
      <c r="A6301" s="17"/>
    </row>
    <row r="6302" spans="1:1" ht="16" x14ac:dyDescent="0.25">
      <c r="A6302" s="17"/>
    </row>
    <row r="6303" spans="1:1" ht="16" x14ac:dyDescent="0.25">
      <c r="A6303" s="17"/>
    </row>
    <row r="6304" spans="1:1" ht="16" x14ac:dyDescent="0.25">
      <c r="A6304" s="17"/>
    </row>
    <row r="6305" spans="1:1" ht="16" x14ac:dyDescent="0.25">
      <c r="A6305" s="17"/>
    </row>
    <row r="6306" spans="1:1" ht="16" x14ac:dyDescent="0.25">
      <c r="A6306" s="17"/>
    </row>
    <row r="6307" spans="1:1" ht="16" x14ac:dyDescent="0.25">
      <c r="A6307" s="17"/>
    </row>
    <row r="6308" spans="1:1" ht="16" x14ac:dyDescent="0.25">
      <c r="A6308" s="17"/>
    </row>
    <row r="6309" spans="1:1" ht="16" x14ac:dyDescent="0.25">
      <c r="A6309" s="17"/>
    </row>
    <row r="6310" spans="1:1" ht="16" x14ac:dyDescent="0.25">
      <c r="A6310" s="17"/>
    </row>
    <row r="6311" spans="1:1" ht="16" x14ac:dyDescent="0.25">
      <c r="A6311" s="17"/>
    </row>
    <row r="6312" spans="1:1" ht="16" x14ac:dyDescent="0.25">
      <c r="A6312" s="17"/>
    </row>
    <row r="6313" spans="1:1" ht="16" x14ac:dyDescent="0.25">
      <c r="A6313" s="17"/>
    </row>
    <row r="6314" spans="1:1" ht="16" x14ac:dyDescent="0.25">
      <c r="A6314" s="17"/>
    </row>
    <row r="6315" spans="1:1" ht="16" x14ac:dyDescent="0.25">
      <c r="A6315" s="17"/>
    </row>
    <row r="6316" spans="1:1" ht="16" x14ac:dyDescent="0.25">
      <c r="A6316" s="17"/>
    </row>
    <row r="6317" spans="1:1" ht="16" x14ac:dyDescent="0.25">
      <c r="A6317" s="17"/>
    </row>
    <row r="6318" spans="1:1" ht="16" x14ac:dyDescent="0.25">
      <c r="A6318" s="17"/>
    </row>
    <row r="6319" spans="1:1" ht="16" x14ac:dyDescent="0.25">
      <c r="A6319" s="17"/>
    </row>
    <row r="6320" spans="1:1" ht="16" x14ac:dyDescent="0.25">
      <c r="A6320" s="17"/>
    </row>
    <row r="6321" spans="1:1" ht="16" x14ac:dyDescent="0.25">
      <c r="A6321" s="17"/>
    </row>
    <row r="6322" spans="1:1" ht="16" x14ac:dyDescent="0.25">
      <c r="A6322" s="17"/>
    </row>
    <row r="6323" spans="1:1" ht="16" x14ac:dyDescent="0.25">
      <c r="A6323" s="17"/>
    </row>
    <row r="6324" spans="1:1" ht="16" x14ac:dyDescent="0.25">
      <c r="A6324" s="17"/>
    </row>
    <row r="6325" spans="1:1" ht="16" x14ac:dyDescent="0.25">
      <c r="A6325" s="17"/>
    </row>
    <row r="6326" spans="1:1" ht="16" x14ac:dyDescent="0.25">
      <c r="A6326" s="17"/>
    </row>
    <row r="6327" spans="1:1" ht="16" x14ac:dyDescent="0.25">
      <c r="A6327" s="17"/>
    </row>
    <row r="6328" spans="1:1" ht="16" x14ac:dyDescent="0.25">
      <c r="A6328" s="17"/>
    </row>
    <row r="6329" spans="1:1" ht="16" x14ac:dyDescent="0.25">
      <c r="A6329" s="17"/>
    </row>
    <row r="6330" spans="1:1" ht="16" x14ac:dyDescent="0.25">
      <c r="A6330" s="17"/>
    </row>
    <row r="6331" spans="1:1" ht="16" x14ac:dyDescent="0.25">
      <c r="A6331" s="17"/>
    </row>
    <row r="6332" spans="1:1" ht="16" x14ac:dyDescent="0.25">
      <c r="A6332" s="17"/>
    </row>
    <row r="6333" spans="1:1" ht="16" x14ac:dyDescent="0.25">
      <c r="A6333" s="17"/>
    </row>
    <row r="6334" spans="1:1" ht="16" x14ac:dyDescent="0.25">
      <c r="A6334" s="17"/>
    </row>
    <row r="6335" spans="1:1" ht="16" x14ac:dyDescent="0.25">
      <c r="A6335" s="17"/>
    </row>
    <row r="6336" spans="1:1" ht="16" x14ac:dyDescent="0.25">
      <c r="A6336" s="17"/>
    </row>
    <row r="6337" spans="1:1" ht="16" x14ac:dyDescent="0.25">
      <c r="A6337" s="17"/>
    </row>
    <row r="6338" spans="1:1" ht="16" x14ac:dyDescent="0.25">
      <c r="A6338" s="17"/>
    </row>
    <row r="6339" spans="1:1" ht="16" x14ac:dyDescent="0.25">
      <c r="A6339" s="17"/>
    </row>
    <row r="6340" spans="1:1" ht="16" x14ac:dyDescent="0.25">
      <c r="A6340" s="17"/>
    </row>
    <row r="6341" spans="1:1" ht="16" x14ac:dyDescent="0.25">
      <c r="A6341" s="17"/>
    </row>
    <row r="6342" spans="1:1" ht="16" x14ac:dyDescent="0.25">
      <c r="A6342" s="17"/>
    </row>
    <row r="6343" spans="1:1" ht="16" x14ac:dyDescent="0.25">
      <c r="A6343" s="17"/>
    </row>
    <row r="6344" spans="1:1" ht="16" x14ac:dyDescent="0.25">
      <c r="A6344" s="17"/>
    </row>
    <row r="6345" spans="1:1" ht="16" x14ac:dyDescent="0.25">
      <c r="A6345" s="17"/>
    </row>
    <row r="6346" spans="1:1" ht="16" x14ac:dyDescent="0.25">
      <c r="A6346" s="17"/>
    </row>
    <row r="6347" spans="1:1" ht="16" x14ac:dyDescent="0.25">
      <c r="A6347" s="17"/>
    </row>
    <row r="6348" spans="1:1" ht="16" x14ac:dyDescent="0.25">
      <c r="A6348" s="17"/>
    </row>
    <row r="6349" spans="1:1" ht="16" x14ac:dyDescent="0.25">
      <c r="A6349" s="17"/>
    </row>
    <row r="6350" spans="1:1" ht="16" x14ac:dyDescent="0.25">
      <c r="A6350" s="17"/>
    </row>
    <row r="6351" spans="1:1" ht="16" x14ac:dyDescent="0.25">
      <c r="A6351" s="17"/>
    </row>
    <row r="6352" spans="1:1" ht="16" x14ac:dyDescent="0.25">
      <c r="A6352" s="17"/>
    </row>
    <row r="6353" spans="1:1" ht="16" x14ac:dyDescent="0.25">
      <c r="A6353" s="17"/>
    </row>
    <row r="6354" spans="1:1" ht="16" x14ac:dyDescent="0.25">
      <c r="A6354" s="17"/>
    </row>
    <row r="6355" spans="1:1" ht="16" x14ac:dyDescent="0.25">
      <c r="A6355" s="17"/>
    </row>
    <row r="6356" spans="1:1" ht="16" x14ac:dyDescent="0.25">
      <c r="A6356" s="17"/>
    </row>
    <row r="6357" spans="1:1" ht="16" x14ac:dyDescent="0.25">
      <c r="A6357" s="17"/>
    </row>
    <row r="6358" spans="1:1" ht="16" x14ac:dyDescent="0.25">
      <c r="A6358" s="17"/>
    </row>
    <row r="6359" spans="1:1" ht="16" x14ac:dyDescent="0.25">
      <c r="A6359" s="17"/>
    </row>
    <row r="6360" spans="1:1" ht="16" x14ac:dyDescent="0.25">
      <c r="A6360" s="17"/>
    </row>
    <row r="6361" spans="1:1" ht="16" x14ac:dyDescent="0.25">
      <c r="A6361" s="17"/>
    </row>
    <row r="6362" spans="1:1" ht="16" x14ac:dyDescent="0.25">
      <c r="A6362" s="17"/>
    </row>
    <row r="6363" spans="1:1" ht="16" x14ac:dyDescent="0.25">
      <c r="A6363" s="17"/>
    </row>
    <row r="6364" spans="1:1" ht="16" x14ac:dyDescent="0.25">
      <c r="A6364" s="17"/>
    </row>
    <row r="6365" spans="1:1" ht="16" x14ac:dyDescent="0.25">
      <c r="A6365" s="17"/>
    </row>
    <row r="6366" spans="1:1" ht="16" x14ac:dyDescent="0.25">
      <c r="A6366" s="17"/>
    </row>
    <row r="6367" spans="1:1" ht="16" x14ac:dyDescent="0.25">
      <c r="A6367" s="17"/>
    </row>
    <row r="6368" spans="1:1" ht="16" x14ac:dyDescent="0.25">
      <c r="A6368" s="17"/>
    </row>
    <row r="6369" spans="1:1" ht="16" x14ac:dyDescent="0.25">
      <c r="A6369" s="17"/>
    </row>
    <row r="6370" spans="1:1" ht="16" x14ac:dyDescent="0.25">
      <c r="A6370" s="17"/>
    </row>
    <row r="6371" spans="1:1" ht="16" x14ac:dyDescent="0.25">
      <c r="A6371" s="17"/>
    </row>
    <row r="6372" spans="1:1" ht="16" x14ac:dyDescent="0.25">
      <c r="A6372" s="17"/>
    </row>
    <row r="6373" spans="1:1" ht="16" x14ac:dyDescent="0.25">
      <c r="A6373" s="17"/>
    </row>
    <row r="6374" spans="1:1" ht="16" x14ac:dyDescent="0.25">
      <c r="A6374" s="17"/>
    </row>
    <row r="6375" spans="1:1" ht="16" x14ac:dyDescent="0.25">
      <c r="A6375" s="17"/>
    </row>
    <row r="6376" spans="1:1" ht="16" x14ac:dyDescent="0.25">
      <c r="A6376" s="17"/>
    </row>
    <row r="6377" spans="1:1" ht="16" x14ac:dyDescent="0.25">
      <c r="A6377" s="17"/>
    </row>
    <row r="6378" spans="1:1" ht="16" x14ac:dyDescent="0.25">
      <c r="A6378" s="17"/>
    </row>
    <row r="6379" spans="1:1" ht="16" x14ac:dyDescent="0.25">
      <c r="A6379" s="17"/>
    </row>
    <row r="6380" spans="1:1" ht="16" x14ac:dyDescent="0.25">
      <c r="A6380" s="17"/>
    </row>
    <row r="6381" spans="1:1" ht="16" x14ac:dyDescent="0.25">
      <c r="A6381" s="17"/>
    </row>
    <row r="6382" spans="1:1" ht="16" x14ac:dyDescent="0.25">
      <c r="A6382" s="17"/>
    </row>
    <row r="6383" spans="1:1" ht="16" x14ac:dyDescent="0.25">
      <c r="A6383" s="17"/>
    </row>
    <row r="6384" spans="1:1" ht="16" x14ac:dyDescent="0.25">
      <c r="A6384" s="17"/>
    </row>
    <row r="6385" spans="1:1" ht="16" x14ac:dyDescent="0.25">
      <c r="A6385" s="17"/>
    </row>
    <row r="6386" spans="1:1" ht="16" x14ac:dyDescent="0.25">
      <c r="A6386" s="17"/>
    </row>
    <row r="6387" spans="1:1" ht="16" x14ac:dyDescent="0.25">
      <c r="A6387" s="17"/>
    </row>
    <row r="6388" spans="1:1" ht="16" x14ac:dyDescent="0.25">
      <c r="A6388" s="17"/>
    </row>
    <row r="6389" spans="1:1" ht="16" x14ac:dyDescent="0.25">
      <c r="A6389" s="17"/>
    </row>
    <row r="6390" spans="1:1" ht="16" x14ac:dyDescent="0.25">
      <c r="A6390" s="17"/>
    </row>
    <row r="6391" spans="1:1" ht="16" x14ac:dyDescent="0.25">
      <c r="A6391" s="17"/>
    </row>
    <row r="6392" spans="1:1" ht="16" x14ac:dyDescent="0.25">
      <c r="A6392" s="17"/>
    </row>
    <row r="6393" spans="1:1" ht="16" x14ac:dyDescent="0.25">
      <c r="A6393" s="17"/>
    </row>
    <row r="6394" spans="1:1" ht="16" x14ac:dyDescent="0.25">
      <c r="A6394" s="17"/>
    </row>
    <row r="6395" spans="1:1" ht="16" x14ac:dyDescent="0.25">
      <c r="A6395" s="17"/>
    </row>
    <row r="6396" spans="1:1" ht="16" x14ac:dyDescent="0.25">
      <c r="A6396" s="17"/>
    </row>
    <row r="6397" spans="1:1" ht="16" x14ac:dyDescent="0.25">
      <c r="A6397" s="17"/>
    </row>
    <row r="6398" spans="1:1" ht="16" x14ac:dyDescent="0.25">
      <c r="A6398" s="17"/>
    </row>
    <row r="6399" spans="1:1" ht="16" x14ac:dyDescent="0.25">
      <c r="A6399" s="17"/>
    </row>
    <row r="6400" spans="1:1" ht="16" x14ac:dyDescent="0.25">
      <c r="A6400" s="17"/>
    </row>
    <row r="6401" spans="1:1" ht="16" x14ac:dyDescent="0.25">
      <c r="A6401" s="17"/>
    </row>
    <row r="6402" spans="1:1" ht="16" x14ac:dyDescent="0.25">
      <c r="A6402" s="17"/>
    </row>
    <row r="6403" spans="1:1" ht="16" x14ac:dyDescent="0.25">
      <c r="A6403" s="17"/>
    </row>
    <row r="6404" spans="1:1" ht="16" x14ac:dyDescent="0.25">
      <c r="A6404" s="17"/>
    </row>
    <row r="6405" spans="1:1" ht="16" x14ac:dyDescent="0.25">
      <c r="A6405" s="17"/>
    </row>
    <row r="6406" spans="1:1" ht="16" x14ac:dyDescent="0.25">
      <c r="A6406" s="17"/>
    </row>
    <row r="6407" spans="1:1" ht="16" x14ac:dyDescent="0.25">
      <c r="A6407" s="17"/>
    </row>
    <row r="6408" spans="1:1" ht="16" x14ac:dyDescent="0.25">
      <c r="A6408" s="17"/>
    </row>
    <row r="6409" spans="1:1" ht="16" x14ac:dyDescent="0.25">
      <c r="A6409" s="17"/>
    </row>
    <row r="6410" spans="1:1" ht="16" x14ac:dyDescent="0.25">
      <c r="A6410" s="17"/>
    </row>
    <row r="6411" spans="1:1" ht="16" x14ac:dyDescent="0.25">
      <c r="A6411" s="17"/>
    </row>
    <row r="6412" spans="1:1" ht="16" x14ac:dyDescent="0.25">
      <c r="A6412" s="17"/>
    </row>
    <row r="6413" spans="1:1" ht="16" x14ac:dyDescent="0.25">
      <c r="A6413" s="17"/>
    </row>
    <row r="6414" spans="1:1" ht="16" x14ac:dyDescent="0.25">
      <c r="A6414" s="17"/>
    </row>
    <row r="6415" spans="1:1" ht="16" x14ac:dyDescent="0.25">
      <c r="A6415" s="17"/>
    </row>
    <row r="6416" spans="1:1" ht="16" x14ac:dyDescent="0.25">
      <c r="A6416" s="17"/>
    </row>
    <row r="6417" spans="1:1" ht="16" x14ac:dyDescent="0.25">
      <c r="A6417" s="17"/>
    </row>
    <row r="6418" spans="1:1" ht="16" x14ac:dyDescent="0.25">
      <c r="A6418" s="17"/>
    </row>
    <row r="6419" spans="1:1" ht="16" x14ac:dyDescent="0.25">
      <c r="A6419" s="17"/>
    </row>
    <row r="6420" spans="1:1" ht="16" x14ac:dyDescent="0.25">
      <c r="A6420" s="17"/>
    </row>
    <row r="6421" spans="1:1" ht="16" x14ac:dyDescent="0.25">
      <c r="A6421" s="17"/>
    </row>
    <row r="6422" spans="1:1" ht="16" x14ac:dyDescent="0.25">
      <c r="A6422" s="17"/>
    </row>
    <row r="6423" spans="1:1" ht="16" x14ac:dyDescent="0.25">
      <c r="A6423" s="17"/>
    </row>
    <row r="6424" spans="1:1" ht="16" x14ac:dyDescent="0.25">
      <c r="A6424" s="17"/>
    </row>
    <row r="6425" spans="1:1" ht="16" x14ac:dyDescent="0.25">
      <c r="A6425" s="17"/>
    </row>
    <row r="6426" spans="1:1" ht="16" x14ac:dyDescent="0.25">
      <c r="A6426" s="17"/>
    </row>
    <row r="6427" spans="1:1" ht="16" x14ac:dyDescent="0.25">
      <c r="A6427" s="17"/>
    </row>
    <row r="6428" spans="1:1" ht="16" x14ac:dyDescent="0.25">
      <c r="A6428" s="17"/>
    </row>
    <row r="6429" spans="1:1" ht="16" x14ac:dyDescent="0.25">
      <c r="A6429" s="17"/>
    </row>
    <row r="6430" spans="1:1" ht="16" x14ac:dyDescent="0.25">
      <c r="A6430" s="17"/>
    </row>
    <row r="6431" spans="1:1" ht="16" x14ac:dyDescent="0.25">
      <c r="A6431" s="17"/>
    </row>
    <row r="6432" spans="1:1" ht="16" x14ac:dyDescent="0.25">
      <c r="A6432" s="17"/>
    </row>
    <row r="6433" spans="1:1" ht="16" x14ac:dyDescent="0.25">
      <c r="A6433" s="17"/>
    </row>
    <row r="6434" spans="1:1" ht="16" x14ac:dyDescent="0.25">
      <c r="A6434" s="17"/>
    </row>
    <row r="6435" spans="1:1" ht="16" x14ac:dyDescent="0.25">
      <c r="A6435" s="17"/>
    </row>
    <row r="6436" spans="1:1" ht="16" x14ac:dyDescent="0.25">
      <c r="A6436" s="17"/>
    </row>
    <row r="6437" spans="1:1" ht="16" x14ac:dyDescent="0.25">
      <c r="A6437" s="17"/>
    </row>
    <row r="6438" spans="1:1" ht="16" x14ac:dyDescent="0.25">
      <c r="A6438" s="17"/>
    </row>
    <row r="6439" spans="1:1" ht="16" x14ac:dyDescent="0.25">
      <c r="A6439" s="17"/>
    </row>
    <row r="6440" spans="1:1" ht="16" x14ac:dyDescent="0.25">
      <c r="A6440" s="17"/>
    </row>
    <row r="6441" spans="1:1" ht="16" x14ac:dyDescent="0.25">
      <c r="A6441" s="17"/>
    </row>
    <row r="6442" spans="1:1" ht="16" x14ac:dyDescent="0.25">
      <c r="A6442" s="17"/>
    </row>
    <row r="6443" spans="1:1" ht="16" x14ac:dyDescent="0.25">
      <c r="A6443" s="17"/>
    </row>
    <row r="6444" spans="1:1" ht="16" x14ac:dyDescent="0.25">
      <c r="A6444" s="17"/>
    </row>
    <row r="6445" spans="1:1" ht="16" x14ac:dyDescent="0.25">
      <c r="A6445" s="17"/>
    </row>
    <row r="6446" spans="1:1" ht="16" x14ac:dyDescent="0.25">
      <c r="A6446" s="17"/>
    </row>
    <row r="6447" spans="1:1" ht="16" x14ac:dyDescent="0.25">
      <c r="A6447" s="17"/>
    </row>
    <row r="6448" spans="1:1" ht="16" x14ac:dyDescent="0.25">
      <c r="A6448" s="17"/>
    </row>
    <row r="6449" spans="1:1" ht="16" x14ac:dyDescent="0.25">
      <c r="A6449" s="17"/>
    </row>
    <row r="6450" spans="1:1" ht="16" x14ac:dyDescent="0.25">
      <c r="A6450" s="17"/>
    </row>
    <row r="6451" spans="1:1" ht="16" x14ac:dyDescent="0.25">
      <c r="A6451" s="17"/>
    </row>
    <row r="6452" spans="1:1" ht="16" x14ac:dyDescent="0.25">
      <c r="A6452" s="17"/>
    </row>
    <row r="6453" spans="1:1" ht="16" x14ac:dyDescent="0.25">
      <c r="A6453" s="17"/>
    </row>
    <row r="6454" spans="1:1" ht="16" x14ac:dyDescent="0.25">
      <c r="A6454" s="17"/>
    </row>
    <row r="6455" spans="1:1" ht="16" x14ac:dyDescent="0.25">
      <c r="A6455" s="17"/>
    </row>
    <row r="6456" spans="1:1" ht="16" x14ac:dyDescent="0.25">
      <c r="A6456" s="17"/>
    </row>
    <row r="6457" spans="1:1" ht="16" x14ac:dyDescent="0.25">
      <c r="A6457" s="17"/>
    </row>
    <row r="6458" spans="1:1" ht="16" x14ac:dyDescent="0.25">
      <c r="A6458" s="17"/>
    </row>
    <row r="6459" spans="1:1" ht="16" x14ac:dyDescent="0.25">
      <c r="A6459" s="17"/>
    </row>
    <row r="6460" spans="1:1" ht="16" x14ac:dyDescent="0.25">
      <c r="A6460" s="17"/>
    </row>
    <row r="6461" spans="1:1" ht="16" x14ac:dyDescent="0.25">
      <c r="A6461" s="17"/>
    </row>
    <row r="6462" spans="1:1" ht="16" x14ac:dyDescent="0.25">
      <c r="A6462" s="17"/>
    </row>
    <row r="6463" spans="1:1" ht="16" x14ac:dyDescent="0.25">
      <c r="A6463" s="17"/>
    </row>
    <row r="6464" spans="1:1" ht="16" x14ac:dyDescent="0.25">
      <c r="A6464" s="17"/>
    </row>
    <row r="6465" spans="1:1" ht="16" x14ac:dyDescent="0.25">
      <c r="A6465" s="17"/>
    </row>
    <row r="6466" spans="1:1" ht="16" x14ac:dyDescent="0.25">
      <c r="A6466" s="17"/>
    </row>
    <row r="6467" spans="1:1" ht="16" x14ac:dyDescent="0.25">
      <c r="A6467" s="17"/>
    </row>
    <row r="6468" spans="1:1" ht="16" x14ac:dyDescent="0.25">
      <c r="A6468" s="17"/>
    </row>
    <row r="6469" spans="1:1" ht="16" x14ac:dyDescent="0.25">
      <c r="A6469" s="17"/>
    </row>
    <row r="6470" spans="1:1" ht="16" x14ac:dyDescent="0.25">
      <c r="A6470" s="17"/>
    </row>
    <row r="6471" spans="1:1" ht="16" x14ac:dyDescent="0.25">
      <c r="A6471" s="17"/>
    </row>
    <row r="6472" spans="1:1" ht="16" x14ac:dyDescent="0.25">
      <c r="A6472" s="17"/>
    </row>
    <row r="6473" spans="1:1" ht="16" x14ac:dyDescent="0.25">
      <c r="A6473" s="17"/>
    </row>
    <row r="6474" spans="1:1" ht="16" x14ac:dyDescent="0.25">
      <c r="A6474" s="17"/>
    </row>
    <row r="6475" spans="1:1" ht="16" x14ac:dyDescent="0.25">
      <c r="A6475" s="17"/>
    </row>
    <row r="6476" spans="1:1" ht="16" x14ac:dyDescent="0.25">
      <c r="A6476" s="17"/>
    </row>
    <row r="6477" spans="1:1" ht="16" x14ac:dyDescent="0.25">
      <c r="A6477" s="17"/>
    </row>
    <row r="6478" spans="1:1" ht="16" x14ac:dyDescent="0.25">
      <c r="A6478" s="17"/>
    </row>
    <row r="6479" spans="1:1" ht="16" x14ac:dyDescent="0.25">
      <c r="A6479" s="17"/>
    </row>
    <row r="6480" spans="1:1" ht="16" x14ac:dyDescent="0.25">
      <c r="A6480" s="17"/>
    </row>
    <row r="6481" spans="1:1" ht="16" x14ac:dyDescent="0.25">
      <c r="A6481" s="17"/>
    </row>
    <row r="6482" spans="1:1" ht="16" x14ac:dyDescent="0.25">
      <c r="A6482" s="17"/>
    </row>
    <row r="6483" spans="1:1" ht="16" x14ac:dyDescent="0.25">
      <c r="A6483" s="17"/>
    </row>
    <row r="6484" spans="1:1" ht="16" x14ac:dyDescent="0.25">
      <c r="A6484" s="17"/>
    </row>
    <row r="6485" spans="1:1" ht="16" x14ac:dyDescent="0.25">
      <c r="A6485" s="17"/>
    </row>
    <row r="6486" spans="1:1" ht="16" x14ac:dyDescent="0.25">
      <c r="A6486" s="17"/>
    </row>
    <row r="6487" spans="1:1" ht="16" x14ac:dyDescent="0.25">
      <c r="A6487" s="17"/>
    </row>
    <row r="6488" spans="1:1" ht="16" x14ac:dyDescent="0.25">
      <c r="A6488" s="17"/>
    </row>
    <row r="6489" spans="1:1" ht="16" x14ac:dyDescent="0.25">
      <c r="A6489" s="17"/>
    </row>
    <row r="6490" spans="1:1" ht="16" x14ac:dyDescent="0.25">
      <c r="A6490" s="17"/>
    </row>
    <row r="6491" spans="1:1" ht="16" x14ac:dyDescent="0.25">
      <c r="A6491" s="17"/>
    </row>
    <row r="6492" spans="1:1" ht="16" x14ac:dyDescent="0.25">
      <c r="A6492" s="17"/>
    </row>
    <row r="6493" spans="1:1" ht="16" x14ac:dyDescent="0.25">
      <c r="A6493" s="17"/>
    </row>
    <row r="6494" spans="1:1" ht="16" x14ac:dyDescent="0.25">
      <c r="A6494" s="17"/>
    </row>
    <row r="6495" spans="1:1" ht="16" x14ac:dyDescent="0.25">
      <c r="A6495" s="17"/>
    </row>
    <row r="6496" spans="1:1" ht="16" x14ac:dyDescent="0.25">
      <c r="A6496" s="17"/>
    </row>
    <row r="6497" spans="1:1" ht="16" x14ac:dyDescent="0.25">
      <c r="A6497" s="17"/>
    </row>
    <row r="6498" spans="1:1" ht="16" x14ac:dyDescent="0.25">
      <c r="A6498" s="17"/>
    </row>
    <row r="6499" spans="1:1" ht="16" x14ac:dyDescent="0.25">
      <c r="A6499" s="17"/>
    </row>
    <row r="6500" spans="1:1" ht="16" x14ac:dyDescent="0.25">
      <c r="A6500" s="17"/>
    </row>
    <row r="6501" spans="1:1" ht="16" x14ac:dyDescent="0.25">
      <c r="A6501" s="17"/>
    </row>
    <row r="6502" spans="1:1" ht="16" x14ac:dyDescent="0.25">
      <c r="A6502" s="17"/>
    </row>
    <row r="6503" spans="1:1" ht="16" x14ac:dyDescent="0.25">
      <c r="A6503" s="17"/>
    </row>
    <row r="6504" spans="1:1" ht="16" x14ac:dyDescent="0.25">
      <c r="A6504" s="17"/>
    </row>
    <row r="6505" spans="1:1" ht="16" x14ac:dyDescent="0.25">
      <c r="A6505" s="17"/>
    </row>
    <row r="6506" spans="1:1" ht="16" x14ac:dyDescent="0.25">
      <c r="A6506" s="17"/>
    </row>
    <row r="6507" spans="1:1" ht="16" x14ac:dyDescent="0.25">
      <c r="A6507" s="17"/>
    </row>
    <row r="6508" spans="1:1" ht="16" x14ac:dyDescent="0.25">
      <c r="A6508" s="17"/>
    </row>
    <row r="6509" spans="1:1" ht="16" x14ac:dyDescent="0.25">
      <c r="A6509" s="17"/>
    </row>
    <row r="6510" spans="1:1" ht="16" x14ac:dyDescent="0.25">
      <c r="A6510" s="17"/>
    </row>
    <row r="6511" spans="1:1" ht="16" x14ac:dyDescent="0.25">
      <c r="A6511" s="17"/>
    </row>
    <row r="6512" spans="1:1" ht="16" x14ac:dyDescent="0.25">
      <c r="A6512" s="17"/>
    </row>
    <row r="6513" spans="1:1" ht="16" x14ac:dyDescent="0.25">
      <c r="A6513" s="17"/>
    </row>
    <row r="6514" spans="1:1" ht="16" x14ac:dyDescent="0.25">
      <c r="A6514" s="17"/>
    </row>
    <row r="6515" spans="1:1" ht="16" x14ac:dyDescent="0.25">
      <c r="A6515" s="17"/>
    </row>
    <row r="6516" spans="1:1" ht="16" x14ac:dyDescent="0.25">
      <c r="A6516" s="17"/>
    </row>
    <row r="6517" spans="1:1" ht="16" x14ac:dyDescent="0.25">
      <c r="A6517" s="17"/>
    </row>
    <row r="6518" spans="1:1" ht="16" x14ac:dyDescent="0.25">
      <c r="A6518" s="17"/>
    </row>
    <row r="6519" spans="1:1" ht="16" x14ac:dyDescent="0.25">
      <c r="A6519" s="17"/>
    </row>
    <row r="6520" spans="1:1" ht="16" x14ac:dyDescent="0.25">
      <c r="A6520" s="17"/>
    </row>
    <row r="6521" spans="1:1" ht="16" x14ac:dyDescent="0.25">
      <c r="A6521" s="17"/>
    </row>
    <row r="6522" spans="1:1" ht="16" x14ac:dyDescent="0.25">
      <c r="A6522" s="17"/>
    </row>
    <row r="6523" spans="1:1" ht="16" x14ac:dyDescent="0.25">
      <c r="A6523" s="17"/>
    </row>
    <row r="6524" spans="1:1" ht="16" x14ac:dyDescent="0.25">
      <c r="A6524" s="17"/>
    </row>
    <row r="6525" spans="1:1" ht="16" x14ac:dyDescent="0.25">
      <c r="A6525" s="17"/>
    </row>
    <row r="6526" spans="1:1" ht="16" x14ac:dyDescent="0.25">
      <c r="A6526" s="17"/>
    </row>
    <row r="6527" spans="1:1" ht="16" x14ac:dyDescent="0.25">
      <c r="A6527" s="17"/>
    </row>
    <row r="6528" spans="1:1" ht="16" x14ac:dyDescent="0.25">
      <c r="A6528" s="17"/>
    </row>
    <row r="6529" spans="1:1" ht="16" x14ac:dyDescent="0.25">
      <c r="A6529" s="17"/>
    </row>
    <row r="6530" spans="1:1" ht="16" x14ac:dyDescent="0.25">
      <c r="A6530" s="17"/>
    </row>
    <row r="6531" spans="1:1" ht="16" x14ac:dyDescent="0.25">
      <c r="A6531" s="17"/>
    </row>
    <row r="6532" spans="1:1" ht="16" x14ac:dyDescent="0.25">
      <c r="A6532" s="17"/>
    </row>
    <row r="6533" spans="1:1" ht="16" x14ac:dyDescent="0.25">
      <c r="A6533" s="17"/>
    </row>
    <row r="6534" spans="1:1" ht="16" x14ac:dyDescent="0.25">
      <c r="A6534" s="17"/>
    </row>
    <row r="6535" spans="1:1" ht="16" x14ac:dyDescent="0.25">
      <c r="A6535" s="17"/>
    </row>
    <row r="6536" spans="1:1" ht="16" x14ac:dyDescent="0.25">
      <c r="A6536" s="17"/>
    </row>
    <row r="6537" spans="1:1" ht="16" x14ac:dyDescent="0.25">
      <c r="A6537" s="17"/>
    </row>
    <row r="6538" spans="1:1" ht="16" x14ac:dyDescent="0.25">
      <c r="A6538" s="17"/>
    </row>
    <row r="6539" spans="1:1" ht="16" x14ac:dyDescent="0.25">
      <c r="A6539" s="17"/>
    </row>
    <row r="6540" spans="1:1" ht="16" x14ac:dyDescent="0.25">
      <c r="A6540" s="17"/>
    </row>
    <row r="6541" spans="1:1" ht="16" x14ac:dyDescent="0.25">
      <c r="A6541" s="17"/>
    </row>
    <row r="6542" spans="1:1" ht="16" x14ac:dyDescent="0.25">
      <c r="A6542" s="17"/>
    </row>
    <row r="6543" spans="1:1" ht="16" x14ac:dyDescent="0.25">
      <c r="A6543" s="17"/>
    </row>
    <row r="6544" spans="1:1" ht="16" x14ac:dyDescent="0.25">
      <c r="A6544" s="17"/>
    </row>
    <row r="6545" spans="1:1" ht="16" x14ac:dyDescent="0.25">
      <c r="A6545" s="17"/>
    </row>
    <row r="6546" spans="1:1" ht="16" x14ac:dyDescent="0.25">
      <c r="A6546" s="17"/>
    </row>
    <row r="6547" spans="1:1" ht="16" x14ac:dyDescent="0.25">
      <c r="A6547" s="17"/>
    </row>
    <row r="6548" spans="1:1" ht="16" x14ac:dyDescent="0.25">
      <c r="A6548" s="17"/>
    </row>
    <row r="6549" spans="1:1" ht="16" x14ac:dyDescent="0.25">
      <c r="A6549" s="17"/>
    </row>
    <row r="6550" spans="1:1" ht="16" x14ac:dyDescent="0.25">
      <c r="A6550" s="17"/>
    </row>
    <row r="6551" spans="1:1" ht="16" x14ac:dyDescent="0.25">
      <c r="A6551" s="17"/>
    </row>
    <row r="6552" spans="1:1" ht="16" x14ac:dyDescent="0.25">
      <c r="A6552" s="17"/>
    </row>
    <row r="6553" spans="1:1" ht="16" x14ac:dyDescent="0.25">
      <c r="A6553" s="17"/>
    </row>
    <row r="6554" spans="1:1" ht="16" x14ac:dyDescent="0.25">
      <c r="A6554" s="17"/>
    </row>
    <row r="6555" spans="1:1" ht="16" x14ac:dyDescent="0.25">
      <c r="A6555" s="17"/>
    </row>
    <row r="6556" spans="1:1" ht="16" x14ac:dyDescent="0.25">
      <c r="A6556" s="17"/>
    </row>
    <row r="6557" spans="1:1" ht="16" x14ac:dyDescent="0.25">
      <c r="A6557" s="17"/>
    </row>
    <row r="6558" spans="1:1" ht="16" x14ac:dyDescent="0.25">
      <c r="A6558" s="17"/>
    </row>
    <row r="6559" spans="1:1" ht="16" x14ac:dyDescent="0.25">
      <c r="A6559" s="17"/>
    </row>
    <row r="6560" spans="1:1" ht="16" x14ac:dyDescent="0.25">
      <c r="A6560" s="17"/>
    </row>
    <row r="6561" spans="1:1" ht="16" x14ac:dyDescent="0.25">
      <c r="A6561" s="17"/>
    </row>
    <row r="6562" spans="1:1" ht="16" x14ac:dyDescent="0.25">
      <c r="A6562" s="17"/>
    </row>
    <row r="6563" spans="1:1" ht="16" x14ac:dyDescent="0.25">
      <c r="A6563" s="17"/>
    </row>
    <row r="6564" spans="1:1" ht="16" x14ac:dyDescent="0.25">
      <c r="A6564" s="17"/>
    </row>
    <row r="6565" spans="1:1" ht="16" x14ac:dyDescent="0.25">
      <c r="A6565" s="17"/>
    </row>
    <row r="6566" spans="1:1" ht="16" x14ac:dyDescent="0.25">
      <c r="A6566" s="17"/>
    </row>
    <row r="6567" spans="1:1" ht="16" x14ac:dyDescent="0.25">
      <c r="A6567" s="17"/>
    </row>
    <row r="6568" spans="1:1" ht="16" x14ac:dyDescent="0.25">
      <c r="A6568" s="17"/>
    </row>
    <row r="6569" spans="1:1" ht="16" x14ac:dyDescent="0.25">
      <c r="A6569" s="17"/>
    </row>
    <row r="6570" spans="1:1" ht="16" x14ac:dyDescent="0.25">
      <c r="A6570" s="17"/>
    </row>
    <row r="6571" spans="1:1" ht="16" x14ac:dyDescent="0.25">
      <c r="A6571" s="17"/>
    </row>
    <row r="6572" spans="1:1" ht="16" x14ac:dyDescent="0.25">
      <c r="A6572" s="17"/>
    </row>
    <row r="6573" spans="1:1" ht="16" x14ac:dyDescent="0.25">
      <c r="A6573" s="17"/>
    </row>
    <row r="6574" spans="1:1" ht="16" x14ac:dyDescent="0.25">
      <c r="A6574" s="17"/>
    </row>
    <row r="6575" spans="1:1" ht="16" x14ac:dyDescent="0.25">
      <c r="A6575" s="17"/>
    </row>
    <row r="6576" spans="1:1" ht="16" x14ac:dyDescent="0.25">
      <c r="A6576" s="17"/>
    </row>
    <row r="6577" spans="1:1" ht="16" x14ac:dyDescent="0.25">
      <c r="A6577" s="17"/>
    </row>
    <row r="6578" spans="1:1" ht="16" x14ac:dyDescent="0.25">
      <c r="A6578" s="17"/>
    </row>
    <row r="6579" spans="1:1" ht="16" x14ac:dyDescent="0.25">
      <c r="A6579" s="17"/>
    </row>
    <row r="6580" spans="1:1" ht="16" x14ac:dyDescent="0.25">
      <c r="A6580" s="17"/>
    </row>
    <row r="6581" spans="1:1" ht="16" x14ac:dyDescent="0.25">
      <c r="A6581" s="17"/>
    </row>
    <row r="6582" spans="1:1" ht="16" x14ac:dyDescent="0.25">
      <c r="A6582" s="17"/>
    </row>
    <row r="6583" spans="1:1" ht="16" x14ac:dyDescent="0.25">
      <c r="A6583" s="17"/>
    </row>
    <row r="6584" spans="1:1" ht="16" x14ac:dyDescent="0.25">
      <c r="A6584" s="17"/>
    </row>
    <row r="6585" spans="1:1" ht="16" x14ac:dyDescent="0.25">
      <c r="A6585" s="17"/>
    </row>
    <row r="6586" spans="1:1" ht="16" x14ac:dyDescent="0.25">
      <c r="A6586" s="17"/>
    </row>
    <row r="6587" spans="1:1" ht="16" x14ac:dyDescent="0.25">
      <c r="A6587" s="17"/>
    </row>
    <row r="6588" spans="1:1" ht="16" x14ac:dyDescent="0.25">
      <c r="A6588" s="17"/>
    </row>
    <row r="6589" spans="1:1" ht="16" x14ac:dyDescent="0.25">
      <c r="A6589" s="17"/>
    </row>
    <row r="6590" spans="1:1" ht="16" x14ac:dyDescent="0.25">
      <c r="A6590" s="17"/>
    </row>
    <row r="6591" spans="1:1" ht="16" x14ac:dyDescent="0.25">
      <c r="A6591" s="17"/>
    </row>
    <row r="6592" spans="1:1" ht="16" x14ac:dyDescent="0.25">
      <c r="A6592" s="17"/>
    </row>
    <row r="6593" spans="1:1" ht="16" x14ac:dyDescent="0.25">
      <c r="A6593" s="17"/>
    </row>
    <row r="6594" spans="1:1" ht="16" x14ac:dyDescent="0.25">
      <c r="A6594" s="17"/>
    </row>
    <row r="6595" spans="1:1" ht="16" x14ac:dyDescent="0.25">
      <c r="A6595" s="17"/>
    </row>
    <row r="6596" spans="1:1" ht="16" x14ac:dyDescent="0.25">
      <c r="A6596" s="17"/>
    </row>
    <row r="6597" spans="1:1" ht="16" x14ac:dyDescent="0.25">
      <c r="A6597" s="17"/>
    </row>
    <row r="6598" spans="1:1" ht="16" x14ac:dyDescent="0.25">
      <c r="A6598" s="17"/>
    </row>
    <row r="6599" spans="1:1" ht="16" x14ac:dyDescent="0.25">
      <c r="A6599" s="17"/>
    </row>
    <row r="6600" spans="1:1" ht="16" x14ac:dyDescent="0.25">
      <c r="A6600" s="17"/>
    </row>
    <row r="6601" spans="1:1" ht="16" x14ac:dyDescent="0.25">
      <c r="A6601" s="17"/>
    </row>
    <row r="6602" spans="1:1" ht="16" x14ac:dyDescent="0.25">
      <c r="A6602" s="17"/>
    </row>
    <row r="6603" spans="1:1" ht="16" x14ac:dyDescent="0.25">
      <c r="A6603" s="17"/>
    </row>
    <row r="6604" spans="1:1" ht="16" x14ac:dyDescent="0.25">
      <c r="A6604" s="17"/>
    </row>
    <row r="6605" spans="1:1" ht="16" x14ac:dyDescent="0.25">
      <c r="A6605" s="17"/>
    </row>
    <row r="6606" spans="1:1" ht="16" x14ac:dyDescent="0.25">
      <c r="A6606" s="17"/>
    </row>
    <row r="6607" spans="1:1" ht="16" x14ac:dyDescent="0.25">
      <c r="A6607" s="17"/>
    </row>
    <row r="6608" spans="1:1" ht="16" x14ac:dyDescent="0.25">
      <c r="A6608" s="17"/>
    </row>
    <row r="6609" spans="1:1" ht="16" x14ac:dyDescent="0.25">
      <c r="A6609" s="17"/>
    </row>
    <row r="6610" spans="1:1" ht="16" x14ac:dyDescent="0.25">
      <c r="A6610" s="17"/>
    </row>
    <row r="6611" spans="1:1" ht="16" x14ac:dyDescent="0.25">
      <c r="A6611" s="17"/>
    </row>
    <row r="6612" spans="1:1" ht="16" x14ac:dyDescent="0.25">
      <c r="A6612" s="17"/>
    </row>
    <row r="6613" spans="1:1" ht="16" x14ac:dyDescent="0.25">
      <c r="A6613" s="17"/>
    </row>
    <row r="6614" spans="1:1" ht="16" x14ac:dyDescent="0.25">
      <c r="A6614" s="17"/>
    </row>
    <row r="6615" spans="1:1" ht="16" x14ac:dyDescent="0.25">
      <c r="A6615" s="17"/>
    </row>
    <row r="6616" spans="1:1" ht="16" x14ac:dyDescent="0.25">
      <c r="A6616" s="17"/>
    </row>
    <row r="6617" spans="1:1" ht="16" x14ac:dyDescent="0.25">
      <c r="A6617" s="17"/>
    </row>
    <row r="6618" spans="1:1" ht="16" x14ac:dyDescent="0.25">
      <c r="A6618" s="17"/>
    </row>
    <row r="6619" spans="1:1" ht="16" x14ac:dyDescent="0.25">
      <c r="A6619" s="17"/>
    </row>
    <row r="6620" spans="1:1" ht="16" x14ac:dyDescent="0.25">
      <c r="A6620" s="17"/>
    </row>
    <row r="6621" spans="1:1" ht="16" x14ac:dyDescent="0.25">
      <c r="A6621" s="17"/>
    </row>
    <row r="6622" spans="1:1" ht="16" x14ac:dyDescent="0.25">
      <c r="A6622" s="17"/>
    </row>
    <row r="6623" spans="1:1" ht="16" x14ac:dyDescent="0.25">
      <c r="A6623" s="17"/>
    </row>
    <row r="6624" spans="1:1" ht="16" x14ac:dyDescent="0.25">
      <c r="A6624" s="17"/>
    </row>
    <row r="6625" spans="1:1" ht="16" x14ac:dyDescent="0.25">
      <c r="A6625" s="17"/>
    </row>
    <row r="6626" spans="1:1" ht="16" x14ac:dyDescent="0.25">
      <c r="A6626" s="17"/>
    </row>
    <row r="6627" spans="1:1" ht="16" x14ac:dyDescent="0.25">
      <c r="A6627" s="17"/>
    </row>
    <row r="6628" spans="1:1" ht="16" x14ac:dyDescent="0.25">
      <c r="A6628" s="17"/>
    </row>
    <row r="6629" spans="1:1" ht="16" x14ac:dyDescent="0.25">
      <c r="A6629" s="17"/>
    </row>
    <row r="6630" spans="1:1" ht="16" x14ac:dyDescent="0.25">
      <c r="A6630" s="17"/>
    </row>
    <row r="6631" spans="1:1" ht="16" x14ac:dyDescent="0.25">
      <c r="A6631" s="17"/>
    </row>
    <row r="6632" spans="1:1" ht="16" x14ac:dyDescent="0.25">
      <c r="A6632" s="17"/>
    </row>
    <row r="6633" spans="1:1" ht="16" x14ac:dyDescent="0.25">
      <c r="A6633" s="17"/>
    </row>
    <row r="6634" spans="1:1" ht="16" x14ac:dyDescent="0.25">
      <c r="A6634" s="17"/>
    </row>
    <row r="6635" spans="1:1" ht="16" x14ac:dyDescent="0.25">
      <c r="A6635" s="17"/>
    </row>
    <row r="6636" spans="1:1" ht="16" x14ac:dyDescent="0.25">
      <c r="A6636" s="17"/>
    </row>
    <row r="6637" spans="1:1" ht="16" x14ac:dyDescent="0.25">
      <c r="A6637" s="17"/>
    </row>
    <row r="6638" spans="1:1" ht="16" x14ac:dyDescent="0.25">
      <c r="A6638" s="17"/>
    </row>
    <row r="6639" spans="1:1" ht="16" x14ac:dyDescent="0.25">
      <c r="A6639" s="17"/>
    </row>
    <row r="6640" spans="1:1" ht="16" x14ac:dyDescent="0.25">
      <c r="A6640" s="17"/>
    </row>
    <row r="6641" spans="1:1" ht="16" x14ac:dyDescent="0.25">
      <c r="A6641" s="17"/>
    </row>
    <row r="6642" spans="1:1" ht="16" x14ac:dyDescent="0.25">
      <c r="A6642" s="17"/>
    </row>
    <row r="6643" spans="1:1" ht="16" x14ac:dyDescent="0.25">
      <c r="A6643" s="17"/>
    </row>
    <row r="6644" spans="1:1" ht="16" x14ac:dyDescent="0.25">
      <c r="A6644" s="17"/>
    </row>
    <row r="6645" spans="1:1" ht="16" x14ac:dyDescent="0.25">
      <c r="A6645" s="17"/>
    </row>
    <row r="6646" spans="1:1" ht="16" x14ac:dyDescent="0.25">
      <c r="A6646" s="17"/>
    </row>
    <row r="6647" spans="1:1" ht="16" x14ac:dyDescent="0.25">
      <c r="A6647" s="17"/>
    </row>
    <row r="6648" spans="1:1" ht="16" x14ac:dyDescent="0.25">
      <c r="A6648" s="17"/>
    </row>
    <row r="6649" spans="1:1" ht="16" x14ac:dyDescent="0.25">
      <c r="A6649" s="17"/>
    </row>
    <row r="6650" spans="1:1" ht="16" x14ac:dyDescent="0.25">
      <c r="A6650" s="17"/>
    </row>
    <row r="6651" spans="1:1" ht="16" x14ac:dyDescent="0.25">
      <c r="A6651" s="17"/>
    </row>
    <row r="6652" spans="1:1" ht="16" x14ac:dyDescent="0.25">
      <c r="A6652" s="17"/>
    </row>
    <row r="6653" spans="1:1" ht="16" x14ac:dyDescent="0.25">
      <c r="A6653" s="17"/>
    </row>
    <row r="6654" spans="1:1" ht="16" x14ac:dyDescent="0.25">
      <c r="A6654" s="17"/>
    </row>
    <row r="6655" spans="1:1" ht="16" x14ac:dyDescent="0.25">
      <c r="A6655" s="17"/>
    </row>
    <row r="6656" spans="1:1" ht="16" x14ac:dyDescent="0.25">
      <c r="A6656" s="17"/>
    </row>
    <row r="6657" spans="1:1" ht="16" x14ac:dyDescent="0.25">
      <c r="A6657" s="17"/>
    </row>
    <row r="6658" spans="1:1" ht="16" x14ac:dyDescent="0.25">
      <c r="A6658" s="17"/>
    </row>
    <row r="6659" spans="1:1" ht="16" x14ac:dyDescent="0.25">
      <c r="A6659" s="17"/>
    </row>
    <row r="6660" spans="1:1" ht="16" x14ac:dyDescent="0.25">
      <c r="A6660" s="17"/>
    </row>
    <row r="6661" spans="1:1" ht="16" x14ac:dyDescent="0.25">
      <c r="A6661" s="17"/>
    </row>
    <row r="6662" spans="1:1" ht="16" x14ac:dyDescent="0.25">
      <c r="A6662" s="17"/>
    </row>
    <row r="6663" spans="1:1" ht="16" x14ac:dyDescent="0.25">
      <c r="A6663" s="17"/>
    </row>
    <row r="6664" spans="1:1" ht="16" x14ac:dyDescent="0.25">
      <c r="A6664" s="17"/>
    </row>
    <row r="6665" spans="1:1" ht="16" x14ac:dyDescent="0.25">
      <c r="A6665" s="17"/>
    </row>
    <row r="6666" spans="1:1" ht="16" x14ac:dyDescent="0.25">
      <c r="A6666" s="17"/>
    </row>
    <row r="6667" spans="1:1" ht="16" x14ac:dyDescent="0.25">
      <c r="A6667" s="17"/>
    </row>
    <row r="6668" spans="1:1" ht="16" x14ac:dyDescent="0.25">
      <c r="A6668" s="17"/>
    </row>
    <row r="6669" spans="1:1" ht="16" x14ac:dyDescent="0.25">
      <c r="A6669" s="17"/>
    </row>
    <row r="6670" spans="1:1" ht="16" x14ac:dyDescent="0.25">
      <c r="A6670" s="17"/>
    </row>
    <row r="6671" spans="1:1" ht="16" x14ac:dyDescent="0.25">
      <c r="A6671" s="17"/>
    </row>
    <row r="6672" spans="1:1" ht="16" x14ac:dyDescent="0.25">
      <c r="A6672" s="17"/>
    </row>
    <row r="6673" spans="1:1" ht="16" x14ac:dyDescent="0.25">
      <c r="A6673" s="17"/>
    </row>
    <row r="6674" spans="1:1" ht="16" x14ac:dyDescent="0.25">
      <c r="A6674" s="17"/>
    </row>
    <row r="6675" spans="1:1" ht="16" x14ac:dyDescent="0.25">
      <c r="A6675" s="17"/>
    </row>
    <row r="6676" spans="1:1" ht="16" x14ac:dyDescent="0.25">
      <c r="A6676" s="17"/>
    </row>
    <row r="6677" spans="1:1" ht="16" x14ac:dyDescent="0.25">
      <c r="A6677" s="17"/>
    </row>
    <row r="6678" spans="1:1" ht="16" x14ac:dyDescent="0.25">
      <c r="A6678" s="17"/>
    </row>
    <row r="6679" spans="1:1" ht="16" x14ac:dyDescent="0.25">
      <c r="A6679" s="17"/>
    </row>
    <row r="6680" spans="1:1" ht="16" x14ac:dyDescent="0.25">
      <c r="A6680" s="17"/>
    </row>
    <row r="6681" spans="1:1" ht="16" x14ac:dyDescent="0.25">
      <c r="A6681" s="17"/>
    </row>
    <row r="6682" spans="1:1" ht="16" x14ac:dyDescent="0.25">
      <c r="A6682" s="17"/>
    </row>
    <row r="6683" spans="1:1" ht="16" x14ac:dyDescent="0.25">
      <c r="A6683" s="17"/>
    </row>
    <row r="6684" spans="1:1" ht="16" x14ac:dyDescent="0.25">
      <c r="A6684" s="17"/>
    </row>
    <row r="6685" spans="1:1" ht="16" x14ac:dyDescent="0.25">
      <c r="A6685" s="17"/>
    </row>
    <row r="6686" spans="1:1" ht="16" x14ac:dyDescent="0.25">
      <c r="A6686" s="17"/>
    </row>
    <row r="6687" spans="1:1" ht="16" x14ac:dyDescent="0.25">
      <c r="A6687" s="17"/>
    </row>
    <row r="6688" spans="1:1" ht="16" x14ac:dyDescent="0.25">
      <c r="A6688" s="17"/>
    </row>
    <row r="6689" spans="1:1" ht="16" x14ac:dyDescent="0.25">
      <c r="A6689" s="17"/>
    </row>
    <row r="6690" spans="1:1" ht="16" x14ac:dyDescent="0.25">
      <c r="A6690" s="17"/>
    </row>
    <row r="6691" spans="1:1" ht="16" x14ac:dyDescent="0.25">
      <c r="A6691" s="17"/>
    </row>
    <row r="6692" spans="1:1" ht="16" x14ac:dyDescent="0.25">
      <c r="A6692" s="17"/>
    </row>
    <row r="6693" spans="1:1" ht="16" x14ac:dyDescent="0.25">
      <c r="A6693" s="17"/>
    </row>
    <row r="6694" spans="1:1" ht="16" x14ac:dyDescent="0.25">
      <c r="A6694" s="17"/>
    </row>
    <row r="6695" spans="1:1" ht="16" x14ac:dyDescent="0.25">
      <c r="A6695" s="17"/>
    </row>
    <row r="6696" spans="1:1" ht="16" x14ac:dyDescent="0.25">
      <c r="A6696" s="17"/>
    </row>
    <row r="6697" spans="1:1" ht="16" x14ac:dyDescent="0.25">
      <c r="A6697" s="17"/>
    </row>
    <row r="6698" spans="1:1" ht="16" x14ac:dyDescent="0.25">
      <c r="A6698" s="17"/>
    </row>
    <row r="6699" spans="1:1" ht="16" x14ac:dyDescent="0.25">
      <c r="A6699" s="17"/>
    </row>
    <row r="6700" spans="1:1" ht="16" x14ac:dyDescent="0.25">
      <c r="A6700" s="17"/>
    </row>
    <row r="6701" spans="1:1" ht="16" x14ac:dyDescent="0.25">
      <c r="A6701" s="17"/>
    </row>
    <row r="6702" spans="1:1" ht="16" x14ac:dyDescent="0.25">
      <c r="A6702" s="17"/>
    </row>
    <row r="6703" spans="1:1" ht="16" x14ac:dyDescent="0.25">
      <c r="A6703" s="17"/>
    </row>
    <row r="6704" spans="1:1" ht="16" x14ac:dyDescent="0.25">
      <c r="A6704" s="17"/>
    </row>
    <row r="6705" spans="1:1" ht="16" x14ac:dyDescent="0.25">
      <c r="A6705" s="17"/>
    </row>
    <row r="6706" spans="1:1" ht="16" x14ac:dyDescent="0.25">
      <c r="A6706" s="17"/>
    </row>
    <row r="6707" spans="1:1" ht="16" x14ac:dyDescent="0.25">
      <c r="A6707" s="17"/>
    </row>
    <row r="6708" spans="1:1" ht="16" x14ac:dyDescent="0.25">
      <c r="A6708" s="17"/>
    </row>
    <row r="6709" spans="1:1" ht="16" x14ac:dyDescent="0.25">
      <c r="A6709" s="17"/>
    </row>
    <row r="6710" spans="1:1" ht="16" x14ac:dyDescent="0.25">
      <c r="A6710" s="17"/>
    </row>
    <row r="6711" spans="1:1" ht="16" x14ac:dyDescent="0.25">
      <c r="A6711" s="17"/>
    </row>
    <row r="6712" spans="1:1" ht="16" x14ac:dyDescent="0.25">
      <c r="A6712" s="17"/>
    </row>
    <row r="6713" spans="1:1" ht="16" x14ac:dyDescent="0.25">
      <c r="A6713" s="17"/>
    </row>
    <row r="6714" spans="1:1" ht="16" x14ac:dyDescent="0.25">
      <c r="A6714" s="17"/>
    </row>
    <row r="6715" spans="1:1" ht="16" x14ac:dyDescent="0.25">
      <c r="A6715" s="17"/>
    </row>
    <row r="6716" spans="1:1" ht="16" x14ac:dyDescent="0.25">
      <c r="A6716" s="17"/>
    </row>
    <row r="6717" spans="1:1" ht="16" x14ac:dyDescent="0.25">
      <c r="A6717" s="17"/>
    </row>
    <row r="6718" spans="1:1" ht="16" x14ac:dyDescent="0.25">
      <c r="A6718" s="17"/>
    </row>
    <row r="6719" spans="1:1" ht="16" x14ac:dyDescent="0.25">
      <c r="A6719" s="17"/>
    </row>
    <row r="6720" spans="1:1" ht="16" x14ac:dyDescent="0.25">
      <c r="A6720" s="17"/>
    </row>
    <row r="6721" spans="1:1" ht="16" x14ac:dyDescent="0.25">
      <c r="A6721" s="17"/>
    </row>
    <row r="6722" spans="1:1" ht="16" x14ac:dyDescent="0.25">
      <c r="A6722" s="17"/>
    </row>
    <row r="6723" spans="1:1" ht="16" x14ac:dyDescent="0.25">
      <c r="A6723" s="17"/>
    </row>
    <row r="6724" spans="1:1" ht="16" x14ac:dyDescent="0.25">
      <c r="A6724" s="17"/>
    </row>
    <row r="6725" spans="1:1" ht="16" x14ac:dyDescent="0.25">
      <c r="A6725" s="17"/>
    </row>
    <row r="6726" spans="1:1" ht="16" x14ac:dyDescent="0.25">
      <c r="A6726" s="17"/>
    </row>
    <row r="6727" spans="1:1" ht="16" x14ac:dyDescent="0.25">
      <c r="A6727" s="17"/>
    </row>
    <row r="6728" spans="1:1" ht="16" x14ac:dyDescent="0.25">
      <c r="A6728" s="17"/>
    </row>
    <row r="6729" spans="1:1" ht="16" x14ac:dyDescent="0.25">
      <c r="A6729" s="17"/>
    </row>
    <row r="6730" spans="1:1" ht="16" x14ac:dyDescent="0.25">
      <c r="A6730" s="17"/>
    </row>
    <row r="6731" spans="1:1" ht="16" x14ac:dyDescent="0.25">
      <c r="A6731" s="17"/>
    </row>
    <row r="6732" spans="1:1" ht="16" x14ac:dyDescent="0.25">
      <c r="A6732" s="17"/>
    </row>
    <row r="6733" spans="1:1" ht="16" x14ac:dyDescent="0.25">
      <c r="A6733" s="17"/>
    </row>
    <row r="6734" spans="1:1" ht="16" x14ac:dyDescent="0.25">
      <c r="A6734" s="17"/>
    </row>
    <row r="6735" spans="1:1" ht="16" x14ac:dyDescent="0.25">
      <c r="A6735" s="17"/>
    </row>
    <row r="6736" spans="1:1" ht="16" x14ac:dyDescent="0.25">
      <c r="A6736" s="17"/>
    </row>
    <row r="6737" spans="1:1" ht="16" x14ac:dyDescent="0.25">
      <c r="A6737" s="17"/>
    </row>
    <row r="6738" spans="1:1" ht="16" x14ac:dyDescent="0.25">
      <c r="A6738" s="17"/>
    </row>
    <row r="6739" spans="1:1" ht="16" x14ac:dyDescent="0.25">
      <c r="A6739" s="17"/>
    </row>
    <row r="6740" spans="1:1" ht="16" x14ac:dyDescent="0.25">
      <c r="A6740" s="17"/>
    </row>
    <row r="6741" spans="1:1" ht="16" x14ac:dyDescent="0.25">
      <c r="A6741" s="17"/>
    </row>
    <row r="6742" spans="1:1" ht="16" x14ac:dyDescent="0.25">
      <c r="A6742" s="17"/>
    </row>
    <row r="6743" spans="1:1" ht="16" x14ac:dyDescent="0.25">
      <c r="A6743" s="17"/>
    </row>
    <row r="6744" spans="1:1" ht="16" x14ac:dyDescent="0.25">
      <c r="A6744" s="17"/>
    </row>
    <row r="6745" spans="1:1" ht="16" x14ac:dyDescent="0.25">
      <c r="A6745" s="17"/>
    </row>
    <row r="6746" spans="1:1" ht="16" x14ac:dyDescent="0.25">
      <c r="A6746" s="17"/>
    </row>
    <row r="6747" spans="1:1" ht="16" x14ac:dyDescent="0.25">
      <c r="A6747" s="17"/>
    </row>
    <row r="6748" spans="1:1" ht="16" x14ac:dyDescent="0.25">
      <c r="A6748" s="17"/>
    </row>
    <row r="6749" spans="1:1" ht="16" x14ac:dyDescent="0.25">
      <c r="A6749" s="17"/>
    </row>
    <row r="6750" spans="1:1" ht="16" x14ac:dyDescent="0.25">
      <c r="A6750" s="17"/>
    </row>
    <row r="6751" spans="1:1" ht="16" x14ac:dyDescent="0.25">
      <c r="A6751" s="17"/>
    </row>
    <row r="6752" spans="1:1" ht="16" x14ac:dyDescent="0.25">
      <c r="A6752" s="17"/>
    </row>
    <row r="6753" spans="1:1" ht="16" x14ac:dyDescent="0.25">
      <c r="A6753" s="17"/>
    </row>
    <row r="6754" spans="1:1" ht="16" x14ac:dyDescent="0.25">
      <c r="A6754" s="17"/>
    </row>
    <row r="6755" spans="1:1" ht="16" x14ac:dyDescent="0.25">
      <c r="A6755" s="17"/>
    </row>
    <row r="6756" spans="1:1" ht="16" x14ac:dyDescent="0.25">
      <c r="A6756" s="17"/>
    </row>
    <row r="6757" spans="1:1" ht="16" x14ac:dyDescent="0.25">
      <c r="A6757" s="17"/>
    </row>
    <row r="6758" spans="1:1" ht="16" x14ac:dyDescent="0.25">
      <c r="A6758" s="17"/>
    </row>
    <row r="6759" spans="1:1" ht="16" x14ac:dyDescent="0.25">
      <c r="A6759" s="17"/>
    </row>
    <row r="6760" spans="1:1" ht="16" x14ac:dyDescent="0.25">
      <c r="A6760" s="17"/>
    </row>
    <row r="6761" spans="1:1" ht="16" x14ac:dyDescent="0.25">
      <c r="A6761" s="17"/>
    </row>
    <row r="6762" spans="1:1" ht="16" x14ac:dyDescent="0.25">
      <c r="A6762" s="17"/>
    </row>
    <row r="6763" spans="1:1" ht="16" x14ac:dyDescent="0.25">
      <c r="A6763" s="17"/>
    </row>
    <row r="6764" spans="1:1" ht="16" x14ac:dyDescent="0.25">
      <c r="A6764" s="17"/>
    </row>
    <row r="6765" spans="1:1" ht="16" x14ac:dyDescent="0.25">
      <c r="A6765" s="17"/>
    </row>
    <row r="6766" spans="1:1" ht="16" x14ac:dyDescent="0.25">
      <c r="A6766" s="17"/>
    </row>
    <row r="6767" spans="1:1" ht="16" x14ac:dyDescent="0.25">
      <c r="A6767" s="17"/>
    </row>
    <row r="6768" spans="1:1" ht="16" x14ac:dyDescent="0.25">
      <c r="A6768" s="17"/>
    </row>
    <row r="6769" spans="1:1" ht="16" x14ac:dyDescent="0.25">
      <c r="A6769" s="17"/>
    </row>
    <row r="6770" spans="1:1" ht="16" x14ac:dyDescent="0.25">
      <c r="A6770" s="17"/>
    </row>
    <row r="6771" spans="1:1" ht="16" x14ac:dyDescent="0.25">
      <c r="A6771" s="17"/>
    </row>
    <row r="6772" spans="1:1" ht="16" x14ac:dyDescent="0.25">
      <c r="A6772" s="17"/>
    </row>
    <row r="6773" spans="1:1" ht="16" x14ac:dyDescent="0.25">
      <c r="A6773" s="17"/>
    </row>
    <row r="6774" spans="1:1" ht="16" x14ac:dyDescent="0.25">
      <c r="A6774" s="17"/>
    </row>
    <row r="6775" spans="1:1" ht="16" x14ac:dyDescent="0.25">
      <c r="A6775" s="17"/>
    </row>
    <row r="6776" spans="1:1" ht="16" x14ac:dyDescent="0.25">
      <c r="A6776" s="17"/>
    </row>
    <row r="6777" spans="1:1" ht="16" x14ac:dyDescent="0.25">
      <c r="A6777" s="17"/>
    </row>
    <row r="6778" spans="1:1" ht="16" x14ac:dyDescent="0.25">
      <c r="A6778" s="17"/>
    </row>
    <row r="6779" spans="1:1" ht="16" x14ac:dyDescent="0.25">
      <c r="A6779" s="17"/>
    </row>
    <row r="6780" spans="1:1" ht="16" x14ac:dyDescent="0.25">
      <c r="A6780" s="17"/>
    </row>
    <row r="6781" spans="1:1" ht="16" x14ac:dyDescent="0.25">
      <c r="A6781" s="17"/>
    </row>
    <row r="6782" spans="1:1" ht="16" x14ac:dyDescent="0.25">
      <c r="A6782" s="17"/>
    </row>
    <row r="6783" spans="1:1" ht="16" x14ac:dyDescent="0.25">
      <c r="A6783" s="17"/>
    </row>
    <row r="6784" spans="1:1" ht="16" x14ac:dyDescent="0.25">
      <c r="A6784" s="17"/>
    </row>
    <row r="6785" spans="1:1" ht="16" x14ac:dyDescent="0.25">
      <c r="A6785" s="17"/>
    </row>
    <row r="6786" spans="1:1" ht="16" x14ac:dyDescent="0.25">
      <c r="A6786" s="17"/>
    </row>
    <row r="6787" spans="1:1" ht="16" x14ac:dyDescent="0.25">
      <c r="A6787" s="17"/>
    </row>
    <row r="6788" spans="1:1" ht="16" x14ac:dyDescent="0.25">
      <c r="A6788" s="17"/>
    </row>
    <row r="6789" spans="1:1" ht="16" x14ac:dyDescent="0.25">
      <c r="A6789" s="17"/>
    </row>
    <row r="6790" spans="1:1" ht="16" x14ac:dyDescent="0.25">
      <c r="A6790" s="17"/>
    </row>
    <row r="6791" spans="1:1" ht="16" x14ac:dyDescent="0.25">
      <c r="A6791" s="17"/>
    </row>
    <row r="6792" spans="1:1" ht="16" x14ac:dyDescent="0.25">
      <c r="A6792" s="17"/>
    </row>
    <row r="6793" spans="1:1" ht="16" x14ac:dyDescent="0.25">
      <c r="A6793" s="17"/>
    </row>
    <row r="6794" spans="1:1" ht="16" x14ac:dyDescent="0.25">
      <c r="A6794" s="17"/>
    </row>
    <row r="6795" spans="1:1" ht="16" x14ac:dyDescent="0.25">
      <c r="A6795" s="17"/>
    </row>
    <row r="6796" spans="1:1" ht="16" x14ac:dyDescent="0.25">
      <c r="A6796" s="17"/>
    </row>
    <row r="6797" spans="1:1" ht="16" x14ac:dyDescent="0.25">
      <c r="A6797" s="17"/>
    </row>
    <row r="6798" spans="1:1" ht="16" x14ac:dyDescent="0.25">
      <c r="A6798" s="17"/>
    </row>
    <row r="6799" spans="1:1" ht="16" x14ac:dyDescent="0.25">
      <c r="A6799" s="17"/>
    </row>
    <row r="6800" spans="1:1" ht="16" x14ac:dyDescent="0.25">
      <c r="A6800" s="17"/>
    </row>
    <row r="6801" spans="1:1" ht="16" x14ac:dyDescent="0.25">
      <c r="A6801" s="17"/>
    </row>
    <row r="6802" spans="1:1" ht="16" x14ac:dyDescent="0.25">
      <c r="A6802" s="17"/>
    </row>
    <row r="6803" spans="1:1" ht="16" x14ac:dyDescent="0.25">
      <c r="A6803" s="17"/>
    </row>
    <row r="6804" spans="1:1" ht="16" x14ac:dyDescent="0.25">
      <c r="A6804" s="17"/>
    </row>
    <row r="6805" spans="1:1" ht="16" x14ac:dyDescent="0.25">
      <c r="A6805" s="17"/>
    </row>
    <row r="6806" spans="1:1" ht="16" x14ac:dyDescent="0.25">
      <c r="A6806" s="17"/>
    </row>
    <row r="6807" spans="1:1" ht="16" x14ac:dyDescent="0.25">
      <c r="A6807" s="17"/>
    </row>
    <row r="6808" spans="1:1" ht="16" x14ac:dyDescent="0.25">
      <c r="A6808" s="17"/>
    </row>
    <row r="6809" spans="1:1" ht="16" x14ac:dyDescent="0.25">
      <c r="A6809" s="17"/>
    </row>
    <row r="6810" spans="1:1" ht="16" x14ac:dyDescent="0.25">
      <c r="A6810" s="17"/>
    </row>
    <row r="6811" spans="1:1" ht="16" x14ac:dyDescent="0.25">
      <c r="A6811" s="17"/>
    </row>
    <row r="6812" spans="1:1" ht="16" x14ac:dyDescent="0.25">
      <c r="A6812" s="17"/>
    </row>
    <row r="6813" spans="1:1" ht="16" x14ac:dyDescent="0.25">
      <c r="A6813" s="17"/>
    </row>
    <row r="6814" spans="1:1" ht="16" x14ac:dyDescent="0.25">
      <c r="A6814" s="17"/>
    </row>
    <row r="6815" spans="1:1" ht="16" x14ac:dyDescent="0.25">
      <c r="A6815" s="17"/>
    </row>
    <row r="6816" spans="1:1" ht="16" x14ac:dyDescent="0.25">
      <c r="A6816" s="17"/>
    </row>
    <row r="6817" spans="1:1" ht="16" x14ac:dyDescent="0.25">
      <c r="A6817" s="17"/>
    </row>
    <row r="6818" spans="1:1" ht="16" x14ac:dyDescent="0.25">
      <c r="A6818" s="17"/>
    </row>
    <row r="6819" spans="1:1" ht="16" x14ac:dyDescent="0.25">
      <c r="A6819" s="17"/>
    </row>
    <row r="6820" spans="1:1" ht="16" x14ac:dyDescent="0.25">
      <c r="A6820" s="17"/>
    </row>
    <row r="6821" spans="1:1" ht="16" x14ac:dyDescent="0.25">
      <c r="A6821" s="17"/>
    </row>
    <row r="6822" spans="1:1" ht="16" x14ac:dyDescent="0.25">
      <c r="A6822" s="17"/>
    </row>
    <row r="6823" spans="1:1" ht="16" x14ac:dyDescent="0.25">
      <c r="A6823" s="17"/>
    </row>
    <row r="6824" spans="1:1" ht="16" x14ac:dyDescent="0.25">
      <c r="A6824" s="17"/>
    </row>
    <row r="6825" spans="1:1" ht="16" x14ac:dyDescent="0.25">
      <c r="A6825" s="17"/>
    </row>
    <row r="6826" spans="1:1" ht="16" x14ac:dyDescent="0.25">
      <c r="A6826" s="17"/>
    </row>
    <row r="6827" spans="1:1" ht="16" x14ac:dyDescent="0.25">
      <c r="A6827" s="17"/>
    </row>
    <row r="6828" spans="1:1" ht="16" x14ac:dyDescent="0.25">
      <c r="A6828" s="17"/>
    </row>
    <row r="6829" spans="1:1" ht="16" x14ac:dyDescent="0.25">
      <c r="A6829" s="17"/>
    </row>
    <row r="6830" spans="1:1" ht="16" x14ac:dyDescent="0.25">
      <c r="A6830" s="17"/>
    </row>
    <row r="6831" spans="1:1" ht="16" x14ac:dyDescent="0.25">
      <c r="A6831" s="17"/>
    </row>
    <row r="6832" spans="1:1" ht="16" x14ac:dyDescent="0.25">
      <c r="A6832" s="17"/>
    </row>
    <row r="6833" spans="1:1" ht="16" x14ac:dyDescent="0.25">
      <c r="A6833" s="17"/>
    </row>
    <row r="6834" spans="1:1" ht="16" x14ac:dyDescent="0.25">
      <c r="A6834" s="17"/>
    </row>
    <row r="6835" spans="1:1" ht="16" x14ac:dyDescent="0.25">
      <c r="A6835" s="17"/>
    </row>
    <row r="6836" spans="1:1" ht="16" x14ac:dyDescent="0.25">
      <c r="A6836" s="17"/>
    </row>
    <row r="6837" spans="1:1" ht="16" x14ac:dyDescent="0.25">
      <c r="A6837" s="17"/>
    </row>
    <row r="6838" spans="1:1" ht="16" x14ac:dyDescent="0.25">
      <c r="A6838" s="17"/>
    </row>
    <row r="6839" spans="1:1" ht="16" x14ac:dyDescent="0.25">
      <c r="A6839" s="17"/>
    </row>
    <row r="6840" spans="1:1" ht="16" x14ac:dyDescent="0.25">
      <c r="A6840" s="17"/>
    </row>
    <row r="6841" spans="1:1" ht="16" x14ac:dyDescent="0.25">
      <c r="A6841" s="17"/>
    </row>
    <row r="6842" spans="1:1" ht="16" x14ac:dyDescent="0.25">
      <c r="A6842" s="17"/>
    </row>
    <row r="6843" spans="1:1" ht="16" x14ac:dyDescent="0.25">
      <c r="A6843" s="17"/>
    </row>
    <row r="6844" spans="1:1" ht="16" x14ac:dyDescent="0.25">
      <c r="A6844" s="17"/>
    </row>
    <row r="6845" spans="1:1" ht="16" x14ac:dyDescent="0.25">
      <c r="A6845" s="17"/>
    </row>
    <row r="6846" spans="1:1" ht="16" x14ac:dyDescent="0.25">
      <c r="A6846" s="17"/>
    </row>
    <row r="6847" spans="1:1" ht="16" x14ac:dyDescent="0.25">
      <c r="A6847" s="17"/>
    </row>
    <row r="6848" spans="1:1" ht="16" x14ac:dyDescent="0.25">
      <c r="A6848" s="17"/>
    </row>
    <row r="6849" spans="1:1" ht="16" x14ac:dyDescent="0.25">
      <c r="A6849" s="17"/>
    </row>
    <row r="6850" spans="1:1" ht="16" x14ac:dyDescent="0.25">
      <c r="A6850" s="17"/>
    </row>
    <row r="6851" spans="1:1" ht="16" x14ac:dyDescent="0.25">
      <c r="A6851" s="17"/>
    </row>
    <row r="6852" spans="1:1" ht="16" x14ac:dyDescent="0.25">
      <c r="A6852" s="17"/>
    </row>
    <row r="6853" spans="1:1" ht="16" x14ac:dyDescent="0.25">
      <c r="A6853" s="17"/>
    </row>
    <row r="6854" spans="1:1" ht="16" x14ac:dyDescent="0.25">
      <c r="A6854" s="17"/>
    </row>
    <row r="6855" spans="1:1" ht="16" x14ac:dyDescent="0.25">
      <c r="A6855" s="17"/>
    </row>
    <row r="6856" spans="1:1" ht="16" x14ac:dyDescent="0.25">
      <c r="A6856" s="17"/>
    </row>
    <row r="6857" spans="1:1" ht="16" x14ac:dyDescent="0.25">
      <c r="A6857" s="17"/>
    </row>
    <row r="6858" spans="1:1" ht="16" x14ac:dyDescent="0.25">
      <c r="A6858" s="17"/>
    </row>
    <row r="6859" spans="1:1" ht="16" x14ac:dyDescent="0.25">
      <c r="A6859" s="17"/>
    </row>
    <row r="6860" spans="1:1" ht="16" x14ac:dyDescent="0.25">
      <c r="A6860" s="17"/>
    </row>
    <row r="6861" spans="1:1" ht="16" x14ac:dyDescent="0.25">
      <c r="A6861" s="17"/>
    </row>
    <row r="6862" spans="1:1" ht="16" x14ac:dyDescent="0.25">
      <c r="A6862" s="17"/>
    </row>
    <row r="6863" spans="1:1" ht="16" x14ac:dyDescent="0.25">
      <c r="A6863" s="17"/>
    </row>
    <row r="6864" spans="1:1" ht="16" x14ac:dyDescent="0.25">
      <c r="A6864" s="17"/>
    </row>
    <row r="6865" spans="1:1" ht="16" x14ac:dyDescent="0.25">
      <c r="A6865" s="17"/>
    </row>
    <row r="6866" spans="1:1" ht="16" x14ac:dyDescent="0.25">
      <c r="A6866" s="17"/>
    </row>
    <row r="6867" spans="1:1" ht="16" x14ac:dyDescent="0.25">
      <c r="A6867" s="17"/>
    </row>
    <row r="6868" spans="1:1" ht="16" x14ac:dyDescent="0.25">
      <c r="A6868" s="17"/>
    </row>
    <row r="6869" spans="1:1" ht="16" x14ac:dyDescent="0.25">
      <c r="A6869" s="17"/>
    </row>
    <row r="6870" spans="1:1" ht="16" x14ac:dyDescent="0.25">
      <c r="A6870" s="17"/>
    </row>
    <row r="6871" spans="1:1" ht="16" x14ac:dyDescent="0.25">
      <c r="A6871" s="17"/>
    </row>
    <row r="6872" spans="1:1" ht="16" x14ac:dyDescent="0.25">
      <c r="A6872" s="17"/>
    </row>
    <row r="6873" spans="1:1" ht="16" x14ac:dyDescent="0.25">
      <c r="A6873" s="17"/>
    </row>
    <row r="6874" spans="1:1" ht="16" x14ac:dyDescent="0.25">
      <c r="A6874" s="17"/>
    </row>
    <row r="6875" spans="1:1" ht="16" x14ac:dyDescent="0.25">
      <c r="A6875" s="17"/>
    </row>
    <row r="6876" spans="1:1" ht="16" x14ac:dyDescent="0.25">
      <c r="A6876" s="17"/>
    </row>
    <row r="6877" spans="1:1" ht="16" x14ac:dyDescent="0.25">
      <c r="A6877" s="17"/>
    </row>
    <row r="6878" spans="1:1" ht="16" x14ac:dyDescent="0.25">
      <c r="A6878" s="17"/>
    </row>
    <row r="6879" spans="1:1" ht="16" x14ac:dyDescent="0.25">
      <c r="A6879" s="17"/>
    </row>
    <row r="6880" spans="1:1" ht="16" x14ac:dyDescent="0.25">
      <c r="A6880" s="17"/>
    </row>
    <row r="6881" spans="1:1" ht="16" x14ac:dyDescent="0.25">
      <c r="A6881" s="17"/>
    </row>
    <row r="6882" spans="1:1" ht="16" x14ac:dyDescent="0.25">
      <c r="A6882" s="17"/>
    </row>
    <row r="6883" spans="1:1" ht="16" x14ac:dyDescent="0.25">
      <c r="A6883" s="17"/>
    </row>
    <row r="6884" spans="1:1" ht="16" x14ac:dyDescent="0.25">
      <c r="A6884" s="17"/>
    </row>
    <row r="6885" spans="1:1" ht="16" x14ac:dyDescent="0.25">
      <c r="A6885" s="17"/>
    </row>
    <row r="6886" spans="1:1" ht="16" x14ac:dyDescent="0.25">
      <c r="A6886" s="17"/>
    </row>
    <row r="6887" spans="1:1" ht="16" x14ac:dyDescent="0.25">
      <c r="A6887" s="17"/>
    </row>
    <row r="6888" spans="1:1" ht="16" x14ac:dyDescent="0.25">
      <c r="A6888" s="17"/>
    </row>
    <row r="6889" spans="1:1" ht="16" x14ac:dyDescent="0.25">
      <c r="A6889" s="17"/>
    </row>
    <row r="6890" spans="1:1" ht="16" x14ac:dyDescent="0.25">
      <c r="A6890" s="17"/>
    </row>
    <row r="6891" spans="1:1" ht="16" x14ac:dyDescent="0.25">
      <c r="A6891" s="17"/>
    </row>
    <row r="6892" spans="1:1" ht="16" x14ac:dyDescent="0.25">
      <c r="A6892" s="17"/>
    </row>
    <row r="6893" spans="1:1" ht="16" x14ac:dyDescent="0.25">
      <c r="A6893" s="17"/>
    </row>
    <row r="6894" spans="1:1" ht="16" x14ac:dyDescent="0.25">
      <c r="A6894" s="17"/>
    </row>
    <row r="6895" spans="1:1" ht="16" x14ac:dyDescent="0.25">
      <c r="A6895" s="17"/>
    </row>
    <row r="6896" spans="1:1" ht="16" x14ac:dyDescent="0.25">
      <c r="A6896" s="17"/>
    </row>
    <row r="6897" spans="1:1" ht="16" x14ac:dyDescent="0.25">
      <c r="A6897" s="17"/>
    </row>
    <row r="6898" spans="1:1" ht="16" x14ac:dyDescent="0.25">
      <c r="A6898" s="17"/>
    </row>
    <row r="6899" spans="1:1" ht="16" x14ac:dyDescent="0.25">
      <c r="A6899" s="17"/>
    </row>
    <row r="6900" spans="1:1" ht="16" x14ac:dyDescent="0.25">
      <c r="A6900" s="17"/>
    </row>
    <row r="6901" spans="1:1" ht="16" x14ac:dyDescent="0.25">
      <c r="A6901" s="17"/>
    </row>
    <row r="6902" spans="1:1" ht="16" x14ac:dyDescent="0.25">
      <c r="A6902" s="17"/>
    </row>
    <row r="6903" spans="1:1" ht="16" x14ac:dyDescent="0.25">
      <c r="A6903" s="17"/>
    </row>
    <row r="6904" spans="1:1" ht="16" x14ac:dyDescent="0.25">
      <c r="A6904" s="17"/>
    </row>
    <row r="6905" spans="1:1" ht="16" x14ac:dyDescent="0.25">
      <c r="A6905" s="17"/>
    </row>
    <row r="6906" spans="1:1" ht="16" x14ac:dyDescent="0.25">
      <c r="A6906" s="17"/>
    </row>
    <row r="6907" spans="1:1" ht="16" x14ac:dyDescent="0.25">
      <c r="A6907" s="17"/>
    </row>
    <row r="6908" spans="1:1" ht="16" x14ac:dyDescent="0.25">
      <c r="A6908" s="17"/>
    </row>
    <row r="6909" spans="1:1" ht="16" x14ac:dyDescent="0.25">
      <c r="A6909" s="17"/>
    </row>
    <row r="6910" spans="1:1" ht="16" x14ac:dyDescent="0.25">
      <c r="A6910" s="17"/>
    </row>
    <row r="6911" spans="1:1" ht="16" x14ac:dyDescent="0.25">
      <c r="A6911" s="17"/>
    </row>
    <row r="6912" spans="1:1" ht="16" x14ac:dyDescent="0.25">
      <c r="A6912" s="17"/>
    </row>
    <row r="6913" spans="1:1" ht="16" x14ac:dyDescent="0.25">
      <c r="A6913" s="17"/>
    </row>
    <row r="6914" spans="1:1" ht="16" x14ac:dyDescent="0.25">
      <c r="A6914" s="17"/>
    </row>
    <row r="6915" spans="1:1" ht="16" x14ac:dyDescent="0.25">
      <c r="A6915" s="17"/>
    </row>
    <row r="6916" spans="1:1" ht="16" x14ac:dyDescent="0.25">
      <c r="A6916" s="17"/>
    </row>
    <row r="6917" spans="1:1" ht="16" x14ac:dyDescent="0.25">
      <c r="A6917" s="17"/>
    </row>
    <row r="6918" spans="1:1" ht="16" x14ac:dyDescent="0.25">
      <c r="A6918" s="17"/>
    </row>
    <row r="6919" spans="1:1" ht="16" x14ac:dyDescent="0.25">
      <c r="A6919" s="17"/>
    </row>
    <row r="6920" spans="1:1" ht="16" x14ac:dyDescent="0.25">
      <c r="A6920" s="17"/>
    </row>
    <row r="6921" spans="1:1" ht="16" x14ac:dyDescent="0.25">
      <c r="A6921" s="17"/>
    </row>
    <row r="6922" spans="1:1" ht="16" x14ac:dyDescent="0.25">
      <c r="A6922" s="17"/>
    </row>
    <row r="6923" spans="1:1" ht="16" x14ac:dyDescent="0.25">
      <c r="A6923" s="17"/>
    </row>
    <row r="6924" spans="1:1" ht="16" x14ac:dyDescent="0.25">
      <c r="A6924" s="17"/>
    </row>
    <row r="6925" spans="1:1" ht="16" x14ac:dyDescent="0.25">
      <c r="A6925" s="17"/>
    </row>
    <row r="6926" spans="1:1" ht="16" x14ac:dyDescent="0.25">
      <c r="A6926" s="17"/>
    </row>
    <row r="6927" spans="1:1" ht="16" x14ac:dyDescent="0.25">
      <c r="A6927" s="17"/>
    </row>
    <row r="6928" spans="1:1" ht="16" x14ac:dyDescent="0.25">
      <c r="A6928" s="17"/>
    </row>
    <row r="6929" spans="1:1" ht="16" x14ac:dyDescent="0.25">
      <c r="A6929" s="17"/>
    </row>
    <row r="6930" spans="1:1" ht="16" x14ac:dyDescent="0.25">
      <c r="A6930" s="17"/>
    </row>
    <row r="6931" spans="1:1" ht="16" x14ac:dyDescent="0.25">
      <c r="A6931" s="17"/>
    </row>
    <row r="6932" spans="1:1" ht="16" x14ac:dyDescent="0.25">
      <c r="A6932" s="17"/>
    </row>
    <row r="6933" spans="1:1" ht="16" x14ac:dyDescent="0.25">
      <c r="A6933" s="17"/>
    </row>
    <row r="6934" spans="1:1" ht="16" x14ac:dyDescent="0.25">
      <c r="A6934" s="17"/>
    </row>
    <row r="6935" spans="1:1" ht="16" x14ac:dyDescent="0.25">
      <c r="A6935" s="17"/>
    </row>
    <row r="6936" spans="1:1" ht="16" x14ac:dyDescent="0.25">
      <c r="A6936" s="17"/>
    </row>
    <row r="6937" spans="1:1" ht="16" x14ac:dyDescent="0.25">
      <c r="A6937" s="17"/>
    </row>
    <row r="6938" spans="1:1" ht="16" x14ac:dyDescent="0.25">
      <c r="A6938" s="17"/>
    </row>
    <row r="6939" spans="1:1" ht="16" x14ac:dyDescent="0.25">
      <c r="A6939" s="17"/>
    </row>
    <row r="6940" spans="1:1" ht="16" x14ac:dyDescent="0.25">
      <c r="A6940" s="17"/>
    </row>
    <row r="6941" spans="1:1" ht="16" x14ac:dyDescent="0.25">
      <c r="A6941" s="17"/>
    </row>
    <row r="6942" spans="1:1" ht="16" x14ac:dyDescent="0.25">
      <c r="A6942" s="17"/>
    </row>
    <row r="6943" spans="1:1" ht="16" x14ac:dyDescent="0.25">
      <c r="A6943" s="17"/>
    </row>
    <row r="6944" spans="1:1" ht="16" x14ac:dyDescent="0.25">
      <c r="A6944" s="17"/>
    </row>
    <row r="6945" spans="1:1" ht="16" x14ac:dyDescent="0.25">
      <c r="A6945" s="17"/>
    </row>
    <row r="6946" spans="1:1" ht="16" x14ac:dyDescent="0.25">
      <c r="A6946" s="17"/>
    </row>
    <row r="6947" spans="1:1" ht="16" x14ac:dyDescent="0.25">
      <c r="A6947" s="17"/>
    </row>
    <row r="6948" spans="1:1" ht="16" x14ac:dyDescent="0.25">
      <c r="A6948" s="17"/>
    </row>
    <row r="6949" spans="1:1" ht="16" x14ac:dyDescent="0.25">
      <c r="A6949" s="17"/>
    </row>
    <row r="6950" spans="1:1" ht="16" x14ac:dyDescent="0.25">
      <c r="A6950" s="17"/>
    </row>
    <row r="6951" spans="1:1" ht="16" x14ac:dyDescent="0.25">
      <c r="A6951" s="17"/>
    </row>
    <row r="6952" spans="1:1" ht="16" x14ac:dyDescent="0.25">
      <c r="A6952" s="17"/>
    </row>
    <row r="6953" spans="1:1" ht="16" x14ac:dyDescent="0.25">
      <c r="A6953" s="17"/>
    </row>
    <row r="6954" spans="1:1" ht="16" x14ac:dyDescent="0.25">
      <c r="A6954" s="17"/>
    </row>
    <row r="6955" spans="1:1" ht="16" x14ac:dyDescent="0.25">
      <c r="A6955" s="17"/>
    </row>
    <row r="6956" spans="1:1" ht="16" x14ac:dyDescent="0.25">
      <c r="A6956" s="17"/>
    </row>
    <row r="6957" spans="1:1" ht="16" x14ac:dyDescent="0.25">
      <c r="A6957" s="17"/>
    </row>
    <row r="6958" spans="1:1" ht="16" x14ac:dyDescent="0.25">
      <c r="A6958" s="17"/>
    </row>
    <row r="6959" spans="1:1" ht="16" x14ac:dyDescent="0.25">
      <c r="A6959" s="17"/>
    </row>
    <row r="6960" spans="1:1" ht="16" x14ac:dyDescent="0.25">
      <c r="A6960" s="17"/>
    </row>
    <row r="6961" spans="1:1" ht="16" x14ac:dyDescent="0.25">
      <c r="A6961" s="17"/>
    </row>
    <row r="6962" spans="1:1" ht="16" x14ac:dyDescent="0.25">
      <c r="A6962" s="17"/>
    </row>
    <row r="6963" spans="1:1" ht="16" x14ac:dyDescent="0.25">
      <c r="A6963" s="17"/>
    </row>
    <row r="6964" spans="1:1" ht="16" x14ac:dyDescent="0.25">
      <c r="A6964" s="17"/>
    </row>
    <row r="6965" spans="1:1" ht="16" x14ac:dyDescent="0.25">
      <c r="A6965" s="17"/>
    </row>
    <row r="6966" spans="1:1" ht="16" x14ac:dyDescent="0.25">
      <c r="A6966" s="17"/>
    </row>
    <row r="6967" spans="1:1" ht="16" x14ac:dyDescent="0.25">
      <c r="A6967" s="17"/>
    </row>
    <row r="6968" spans="1:1" ht="16" x14ac:dyDescent="0.25">
      <c r="A6968" s="17"/>
    </row>
    <row r="6969" spans="1:1" ht="16" x14ac:dyDescent="0.25">
      <c r="A6969" s="17"/>
    </row>
    <row r="6970" spans="1:1" ht="16" x14ac:dyDescent="0.25">
      <c r="A6970" s="17"/>
    </row>
    <row r="6971" spans="1:1" ht="16" x14ac:dyDescent="0.25">
      <c r="A6971" s="17"/>
    </row>
    <row r="6972" spans="1:1" ht="16" x14ac:dyDescent="0.25">
      <c r="A6972" s="17"/>
    </row>
    <row r="6973" spans="1:1" ht="16" x14ac:dyDescent="0.25">
      <c r="A6973" s="17"/>
    </row>
    <row r="6974" spans="1:1" ht="16" x14ac:dyDescent="0.25">
      <c r="A6974" s="17"/>
    </row>
    <row r="6975" spans="1:1" ht="16" x14ac:dyDescent="0.25">
      <c r="A6975" s="17"/>
    </row>
    <row r="6976" spans="1:1" ht="16" x14ac:dyDescent="0.25">
      <c r="A6976" s="17"/>
    </row>
    <row r="6977" spans="1:1" ht="16" x14ac:dyDescent="0.25">
      <c r="A6977" s="17"/>
    </row>
    <row r="6978" spans="1:1" ht="16" x14ac:dyDescent="0.25">
      <c r="A6978" s="17"/>
    </row>
    <row r="6979" spans="1:1" ht="16" x14ac:dyDescent="0.25">
      <c r="A6979" s="17"/>
    </row>
    <row r="6980" spans="1:1" ht="16" x14ac:dyDescent="0.25">
      <c r="A6980" s="17"/>
    </row>
    <row r="6981" spans="1:1" ht="16" x14ac:dyDescent="0.25">
      <c r="A6981" s="17"/>
    </row>
    <row r="6982" spans="1:1" ht="16" x14ac:dyDescent="0.25">
      <c r="A6982" s="17"/>
    </row>
    <row r="6983" spans="1:1" ht="16" x14ac:dyDescent="0.25">
      <c r="A6983" s="17"/>
    </row>
    <row r="6984" spans="1:1" ht="16" x14ac:dyDescent="0.25">
      <c r="A6984" s="17"/>
    </row>
    <row r="6985" spans="1:1" ht="16" x14ac:dyDescent="0.25">
      <c r="A6985" s="17"/>
    </row>
    <row r="6986" spans="1:1" ht="16" x14ac:dyDescent="0.25">
      <c r="A6986" s="17"/>
    </row>
    <row r="6987" spans="1:1" ht="16" x14ac:dyDescent="0.25">
      <c r="A6987" s="17"/>
    </row>
    <row r="6988" spans="1:1" ht="16" x14ac:dyDescent="0.25">
      <c r="A6988" s="17"/>
    </row>
    <row r="6989" spans="1:1" ht="16" x14ac:dyDescent="0.25">
      <c r="A6989" s="17"/>
    </row>
    <row r="6990" spans="1:1" ht="16" x14ac:dyDescent="0.25">
      <c r="A6990" s="17"/>
    </row>
    <row r="6991" spans="1:1" ht="16" x14ac:dyDescent="0.25">
      <c r="A6991" s="17"/>
    </row>
    <row r="6992" spans="1:1" ht="16" x14ac:dyDescent="0.25">
      <c r="A6992" s="17"/>
    </row>
    <row r="6993" spans="1:1" ht="16" x14ac:dyDescent="0.25">
      <c r="A6993" s="17"/>
    </row>
    <row r="6994" spans="1:1" ht="16" x14ac:dyDescent="0.25">
      <c r="A6994" s="17"/>
    </row>
    <row r="6995" spans="1:1" ht="16" x14ac:dyDescent="0.25">
      <c r="A6995" s="17"/>
    </row>
    <row r="6996" spans="1:1" ht="16" x14ac:dyDescent="0.25">
      <c r="A6996" s="17"/>
    </row>
    <row r="6997" spans="1:1" ht="16" x14ac:dyDescent="0.25">
      <c r="A6997" s="17"/>
    </row>
    <row r="6998" spans="1:1" ht="16" x14ac:dyDescent="0.25">
      <c r="A6998" s="17"/>
    </row>
    <row r="6999" spans="1:1" ht="16" x14ac:dyDescent="0.25">
      <c r="A6999" s="17"/>
    </row>
    <row r="7000" spans="1:1" ht="16" x14ac:dyDescent="0.25">
      <c r="A7000" s="17"/>
    </row>
    <row r="7001" spans="1:1" ht="16" x14ac:dyDescent="0.25">
      <c r="A7001" s="17"/>
    </row>
    <row r="7002" spans="1:1" ht="16" x14ac:dyDescent="0.25">
      <c r="A7002" s="17"/>
    </row>
    <row r="7003" spans="1:1" ht="16" x14ac:dyDescent="0.25">
      <c r="A7003" s="17"/>
    </row>
    <row r="7004" spans="1:1" ht="16" x14ac:dyDescent="0.25">
      <c r="A7004" s="17"/>
    </row>
    <row r="7005" spans="1:1" ht="16" x14ac:dyDescent="0.25">
      <c r="A7005" s="17"/>
    </row>
    <row r="7006" spans="1:1" ht="16" x14ac:dyDescent="0.25">
      <c r="A7006" s="17"/>
    </row>
    <row r="7007" spans="1:1" ht="16" x14ac:dyDescent="0.25">
      <c r="A7007" s="17"/>
    </row>
    <row r="7008" spans="1:1" ht="16" x14ac:dyDescent="0.25">
      <c r="A7008" s="17"/>
    </row>
    <row r="7009" spans="1:1" ht="16" x14ac:dyDescent="0.25">
      <c r="A7009" s="17"/>
    </row>
    <row r="7010" spans="1:1" ht="16" x14ac:dyDescent="0.25">
      <c r="A7010" s="17"/>
    </row>
    <row r="7011" spans="1:1" ht="16" x14ac:dyDescent="0.25">
      <c r="A7011" s="17"/>
    </row>
    <row r="7012" spans="1:1" ht="16" x14ac:dyDescent="0.25">
      <c r="A7012" s="17"/>
    </row>
    <row r="7013" spans="1:1" ht="16" x14ac:dyDescent="0.25">
      <c r="A7013" s="17"/>
    </row>
    <row r="7014" spans="1:1" ht="16" x14ac:dyDescent="0.25">
      <c r="A7014" s="17"/>
    </row>
    <row r="7015" spans="1:1" ht="16" x14ac:dyDescent="0.25">
      <c r="A7015" s="17"/>
    </row>
    <row r="7016" spans="1:1" ht="16" x14ac:dyDescent="0.25">
      <c r="A7016" s="17"/>
    </row>
    <row r="7017" spans="1:1" ht="16" x14ac:dyDescent="0.25">
      <c r="A7017" s="17"/>
    </row>
    <row r="7018" spans="1:1" ht="16" x14ac:dyDescent="0.25">
      <c r="A7018" s="17"/>
    </row>
    <row r="7019" spans="1:1" ht="16" x14ac:dyDescent="0.25">
      <c r="A7019" s="17"/>
    </row>
    <row r="7020" spans="1:1" ht="16" x14ac:dyDescent="0.25">
      <c r="A7020" s="17"/>
    </row>
    <row r="7021" spans="1:1" ht="16" x14ac:dyDescent="0.25">
      <c r="A7021" s="17"/>
    </row>
    <row r="7022" spans="1:1" ht="16" x14ac:dyDescent="0.25">
      <c r="A7022" s="17"/>
    </row>
    <row r="7023" spans="1:1" ht="16" x14ac:dyDescent="0.25">
      <c r="A7023" s="17"/>
    </row>
    <row r="7024" spans="1:1" ht="16" x14ac:dyDescent="0.25">
      <c r="A7024" s="17"/>
    </row>
    <row r="7025" spans="1:1" ht="16" x14ac:dyDescent="0.25">
      <c r="A7025" s="17"/>
    </row>
    <row r="7026" spans="1:1" ht="16" x14ac:dyDescent="0.25">
      <c r="A7026" s="17"/>
    </row>
    <row r="7027" spans="1:1" ht="16" x14ac:dyDescent="0.25">
      <c r="A7027" s="17"/>
    </row>
    <row r="7028" spans="1:1" ht="16" x14ac:dyDescent="0.25">
      <c r="A7028" s="17"/>
    </row>
    <row r="7029" spans="1:1" ht="16" x14ac:dyDescent="0.25">
      <c r="A7029" s="17"/>
    </row>
    <row r="7030" spans="1:1" ht="16" x14ac:dyDescent="0.25">
      <c r="A7030" s="17"/>
    </row>
    <row r="7031" spans="1:1" ht="16" x14ac:dyDescent="0.25">
      <c r="A7031" s="17"/>
    </row>
    <row r="7032" spans="1:1" ht="16" x14ac:dyDescent="0.25">
      <c r="A7032" s="17"/>
    </row>
    <row r="7033" spans="1:1" ht="16" x14ac:dyDescent="0.25">
      <c r="A7033" s="17"/>
    </row>
    <row r="7034" spans="1:1" ht="16" x14ac:dyDescent="0.25">
      <c r="A7034" s="17"/>
    </row>
    <row r="7035" spans="1:1" ht="16" x14ac:dyDescent="0.25">
      <c r="A7035" s="17"/>
    </row>
    <row r="7036" spans="1:1" ht="16" x14ac:dyDescent="0.25">
      <c r="A7036" s="17"/>
    </row>
    <row r="7037" spans="1:1" ht="16" x14ac:dyDescent="0.25">
      <c r="A7037" s="17"/>
    </row>
    <row r="7038" spans="1:1" ht="16" x14ac:dyDescent="0.25">
      <c r="A7038" s="17"/>
    </row>
    <row r="7039" spans="1:1" ht="16" x14ac:dyDescent="0.25">
      <c r="A7039" s="17"/>
    </row>
    <row r="7040" spans="1:1" ht="16" x14ac:dyDescent="0.25">
      <c r="A7040" s="17"/>
    </row>
    <row r="7041" spans="1:1" ht="16" x14ac:dyDescent="0.25">
      <c r="A7041" s="17"/>
    </row>
    <row r="7042" spans="1:1" ht="16" x14ac:dyDescent="0.25">
      <c r="A7042" s="17"/>
    </row>
    <row r="7043" spans="1:1" ht="16" x14ac:dyDescent="0.25">
      <c r="A7043" s="17"/>
    </row>
    <row r="7044" spans="1:1" ht="16" x14ac:dyDescent="0.25">
      <c r="A7044" s="17"/>
    </row>
    <row r="7045" spans="1:1" ht="16" x14ac:dyDescent="0.25">
      <c r="A7045" s="17"/>
    </row>
    <row r="7046" spans="1:1" ht="16" x14ac:dyDescent="0.25">
      <c r="A7046" s="17"/>
    </row>
    <row r="7047" spans="1:1" ht="16" x14ac:dyDescent="0.25">
      <c r="A7047" s="17"/>
    </row>
    <row r="7048" spans="1:1" ht="16" x14ac:dyDescent="0.25">
      <c r="A7048" s="17"/>
    </row>
    <row r="7049" spans="1:1" ht="16" x14ac:dyDescent="0.25">
      <c r="A7049" s="17"/>
    </row>
    <row r="7050" spans="1:1" ht="16" x14ac:dyDescent="0.25">
      <c r="A7050" s="17"/>
    </row>
    <row r="7051" spans="1:1" ht="16" x14ac:dyDescent="0.25">
      <c r="A7051" s="17"/>
    </row>
    <row r="7052" spans="1:1" ht="16" x14ac:dyDescent="0.25">
      <c r="A7052" s="17"/>
    </row>
    <row r="7053" spans="1:1" ht="16" x14ac:dyDescent="0.25">
      <c r="A7053" s="17"/>
    </row>
    <row r="7054" spans="1:1" ht="16" x14ac:dyDescent="0.25">
      <c r="A7054" s="17"/>
    </row>
    <row r="7055" spans="1:1" ht="16" x14ac:dyDescent="0.25">
      <c r="A7055" s="17"/>
    </row>
    <row r="7056" spans="1:1" ht="16" x14ac:dyDescent="0.25">
      <c r="A7056" s="17"/>
    </row>
    <row r="7057" spans="1:1" ht="16" x14ac:dyDescent="0.25">
      <c r="A7057" s="17"/>
    </row>
    <row r="7058" spans="1:1" ht="16" x14ac:dyDescent="0.25">
      <c r="A7058" s="17"/>
    </row>
    <row r="7059" spans="1:1" ht="16" x14ac:dyDescent="0.25">
      <c r="A7059" s="17"/>
    </row>
    <row r="7060" spans="1:1" ht="16" x14ac:dyDescent="0.25">
      <c r="A7060" s="17"/>
    </row>
    <row r="7061" spans="1:1" ht="16" x14ac:dyDescent="0.25">
      <c r="A7061" s="17"/>
    </row>
    <row r="7062" spans="1:1" ht="16" x14ac:dyDescent="0.25">
      <c r="A7062" s="17"/>
    </row>
    <row r="7063" spans="1:1" ht="16" x14ac:dyDescent="0.25">
      <c r="A7063" s="17"/>
    </row>
    <row r="7064" spans="1:1" ht="16" x14ac:dyDescent="0.25">
      <c r="A7064" s="17"/>
    </row>
    <row r="7065" spans="1:1" ht="16" x14ac:dyDescent="0.25">
      <c r="A7065" s="17"/>
    </row>
    <row r="7066" spans="1:1" ht="16" x14ac:dyDescent="0.25">
      <c r="A7066" s="17"/>
    </row>
    <row r="7067" spans="1:1" ht="16" x14ac:dyDescent="0.25">
      <c r="A7067" s="17"/>
    </row>
    <row r="7068" spans="1:1" ht="16" x14ac:dyDescent="0.25">
      <c r="A7068" s="17"/>
    </row>
    <row r="7069" spans="1:1" ht="16" x14ac:dyDescent="0.25">
      <c r="A7069" s="17"/>
    </row>
    <row r="7070" spans="1:1" ht="16" x14ac:dyDescent="0.25">
      <c r="A7070" s="17"/>
    </row>
    <row r="7071" spans="1:1" ht="16" x14ac:dyDescent="0.25">
      <c r="A7071" s="17"/>
    </row>
    <row r="7072" spans="1:1" ht="16" x14ac:dyDescent="0.25">
      <c r="A7072" s="17"/>
    </row>
    <row r="7073" spans="1:1" ht="16" x14ac:dyDescent="0.25">
      <c r="A7073" s="17"/>
    </row>
    <row r="7074" spans="1:1" ht="16" x14ac:dyDescent="0.25">
      <c r="A7074" s="17"/>
    </row>
    <row r="7075" spans="1:1" ht="16" x14ac:dyDescent="0.25">
      <c r="A7075" s="17"/>
    </row>
    <row r="7076" spans="1:1" ht="16" x14ac:dyDescent="0.25">
      <c r="A7076" s="17"/>
    </row>
    <row r="7077" spans="1:1" ht="16" x14ac:dyDescent="0.25">
      <c r="A7077" s="17"/>
    </row>
    <row r="7078" spans="1:1" ht="16" x14ac:dyDescent="0.25">
      <c r="A7078" s="17"/>
    </row>
    <row r="7079" spans="1:1" ht="16" x14ac:dyDescent="0.25">
      <c r="A7079" s="17"/>
    </row>
    <row r="7080" spans="1:1" ht="16" x14ac:dyDescent="0.25">
      <c r="A7080" s="17"/>
    </row>
    <row r="7081" spans="1:1" ht="16" x14ac:dyDescent="0.25">
      <c r="A7081" s="17"/>
    </row>
    <row r="7082" spans="1:1" ht="16" x14ac:dyDescent="0.25">
      <c r="A7082" s="17"/>
    </row>
    <row r="7083" spans="1:1" ht="16" x14ac:dyDescent="0.25">
      <c r="A7083" s="17"/>
    </row>
    <row r="7084" spans="1:1" ht="16" x14ac:dyDescent="0.25">
      <c r="A7084" s="17"/>
    </row>
    <row r="7085" spans="1:1" ht="16" x14ac:dyDescent="0.25">
      <c r="A7085" s="17"/>
    </row>
    <row r="7086" spans="1:1" ht="16" x14ac:dyDescent="0.25">
      <c r="A7086" s="17"/>
    </row>
    <row r="7087" spans="1:1" ht="16" x14ac:dyDescent="0.25">
      <c r="A7087" s="17"/>
    </row>
    <row r="7088" spans="1:1" ht="16" x14ac:dyDescent="0.25">
      <c r="A7088" s="17"/>
    </row>
    <row r="7089" spans="1:1" ht="16" x14ac:dyDescent="0.25">
      <c r="A7089" s="17"/>
    </row>
    <row r="7090" spans="1:1" ht="16" x14ac:dyDescent="0.25">
      <c r="A7090" s="17"/>
    </row>
    <row r="7091" spans="1:1" ht="16" x14ac:dyDescent="0.25">
      <c r="A7091" s="17"/>
    </row>
    <row r="7092" spans="1:1" ht="16" x14ac:dyDescent="0.25">
      <c r="A7092" s="17"/>
    </row>
    <row r="7093" spans="1:1" ht="16" x14ac:dyDescent="0.25">
      <c r="A7093" s="17"/>
    </row>
    <row r="7094" spans="1:1" ht="16" x14ac:dyDescent="0.25">
      <c r="A7094" s="17"/>
    </row>
    <row r="7095" spans="1:1" ht="16" x14ac:dyDescent="0.25">
      <c r="A7095" s="17"/>
    </row>
    <row r="7096" spans="1:1" ht="16" x14ac:dyDescent="0.25">
      <c r="A7096" s="17"/>
    </row>
    <row r="7097" spans="1:1" ht="16" x14ac:dyDescent="0.25">
      <c r="A7097" s="17"/>
    </row>
    <row r="7098" spans="1:1" ht="16" x14ac:dyDescent="0.25">
      <c r="A7098" s="17"/>
    </row>
    <row r="7099" spans="1:1" ht="16" x14ac:dyDescent="0.25">
      <c r="A7099" s="17"/>
    </row>
    <row r="7100" spans="1:1" ht="16" x14ac:dyDescent="0.25">
      <c r="A7100" s="17"/>
    </row>
    <row r="7101" spans="1:1" ht="16" x14ac:dyDescent="0.25">
      <c r="A7101" s="17"/>
    </row>
    <row r="7102" spans="1:1" ht="16" x14ac:dyDescent="0.25">
      <c r="A7102" s="17"/>
    </row>
    <row r="7103" spans="1:1" ht="16" x14ac:dyDescent="0.25">
      <c r="A7103" s="17"/>
    </row>
    <row r="7104" spans="1:1" ht="16" x14ac:dyDescent="0.25">
      <c r="A7104" s="17"/>
    </row>
    <row r="7105" spans="1:1" ht="16" x14ac:dyDescent="0.25">
      <c r="A7105" s="17"/>
    </row>
    <row r="7106" spans="1:1" ht="16" x14ac:dyDescent="0.25">
      <c r="A7106" s="17"/>
    </row>
    <row r="7107" spans="1:1" ht="16" x14ac:dyDescent="0.25">
      <c r="A7107" s="17"/>
    </row>
    <row r="7108" spans="1:1" ht="16" x14ac:dyDescent="0.25">
      <c r="A7108" s="17"/>
    </row>
    <row r="7109" spans="1:1" ht="16" x14ac:dyDescent="0.25">
      <c r="A7109" s="17"/>
    </row>
    <row r="7110" spans="1:1" ht="16" x14ac:dyDescent="0.25">
      <c r="A7110" s="17"/>
    </row>
    <row r="7111" spans="1:1" ht="16" x14ac:dyDescent="0.25">
      <c r="A7111" s="17"/>
    </row>
    <row r="7112" spans="1:1" ht="16" x14ac:dyDescent="0.25">
      <c r="A7112" s="17"/>
    </row>
    <row r="7113" spans="1:1" ht="16" x14ac:dyDescent="0.25">
      <c r="A7113" s="17"/>
    </row>
    <row r="7114" spans="1:1" ht="16" x14ac:dyDescent="0.25">
      <c r="A7114" s="17"/>
    </row>
    <row r="7115" spans="1:1" ht="16" x14ac:dyDescent="0.25">
      <c r="A7115" s="17"/>
    </row>
    <row r="7116" spans="1:1" ht="16" x14ac:dyDescent="0.25">
      <c r="A7116" s="17"/>
    </row>
    <row r="7117" spans="1:1" ht="16" x14ac:dyDescent="0.25">
      <c r="A7117" s="17"/>
    </row>
    <row r="7118" spans="1:1" ht="16" x14ac:dyDescent="0.25">
      <c r="A7118" s="17"/>
    </row>
    <row r="7119" spans="1:1" ht="16" x14ac:dyDescent="0.25">
      <c r="A7119" s="17"/>
    </row>
    <row r="7120" spans="1:1" ht="16" x14ac:dyDescent="0.25">
      <c r="A7120" s="17"/>
    </row>
    <row r="7121" spans="1:1" ht="16" x14ac:dyDescent="0.25">
      <c r="A7121" s="17"/>
    </row>
    <row r="7122" spans="1:1" ht="16" x14ac:dyDescent="0.25">
      <c r="A7122" s="17"/>
    </row>
    <row r="7123" spans="1:1" ht="16" x14ac:dyDescent="0.25">
      <c r="A7123" s="17"/>
    </row>
    <row r="7124" spans="1:1" ht="16" x14ac:dyDescent="0.25">
      <c r="A7124" s="17"/>
    </row>
    <row r="7125" spans="1:1" ht="16" x14ac:dyDescent="0.25">
      <c r="A7125" s="17"/>
    </row>
    <row r="7126" spans="1:1" ht="16" x14ac:dyDescent="0.25">
      <c r="A7126" s="17"/>
    </row>
    <row r="7127" spans="1:1" ht="16" x14ac:dyDescent="0.25">
      <c r="A7127" s="17"/>
    </row>
    <row r="7128" spans="1:1" ht="16" x14ac:dyDescent="0.25">
      <c r="A7128" s="17"/>
    </row>
    <row r="7129" spans="1:1" ht="16" x14ac:dyDescent="0.25">
      <c r="A7129" s="17"/>
    </row>
    <row r="7130" spans="1:1" ht="16" x14ac:dyDescent="0.25">
      <c r="A7130" s="17"/>
    </row>
    <row r="7131" spans="1:1" ht="16" x14ac:dyDescent="0.25">
      <c r="A7131" s="17"/>
    </row>
    <row r="7132" spans="1:1" ht="16" x14ac:dyDescent="0.25">
      <c r="A7132" s="17"/>
    </row>
    <row r="7133" spans="1:1" ht="16" x14ac:dyDescent="0.25">
      <c r="A7133" s="17"/>
    </row>
    <row r="7134" spans="1:1" ht="16" x14ac:dyDescent="0.25">
      <c r="A7134" s="17"/>
    </row>
    <row r="7135" spans="1:1" ht="16" x14ac:dyDescent="0.25">
      <c r="A7135" s="17"/>
    </row>
    <row r="7136" spans="1:1" ht="16" x14ac:dyDescent="0.25">
      <c r="A7136" s="17"/>
    </row>
    <row r="7137" spans="1:1" ht="16" x14ac:dyDescent="0.25">
      <c r="A7137" s="17"/>
    </row>
    <row r="7138" spans="1:1" ht="16" x14ac:dyDescent="0.25">
      <c r="A7138" s="17"/>
    </row>
    <row r="7139" spans="1:1" ht="16" x14ac:dyDescent="0.25">
      <c r="A7139" s="17"/>
    </row>
    <row r="7140" spans="1:1" ht="16" x14ac:dyDescent="0.25">
      <c r="A7140" s="17"/>
    </row>
    <row r="7141" spans="1:1" ht="16" x14ac:dyDescent="0.25">
      <c r="A7141" s="17"/>
    </row>
    <row r="7142" spans="1:1" ht="16" x14ac:dyDescent="0.25">
      <c r="A7142" s="17"/>
    </row>
    <row r="7143" spans="1:1" ht="16" x14ac:dyDescent="0.25">
      <c r="A7143" s="17"/>
    </row>
    <row r="7144" spans="1:1" ht="16" x14ac:dyDescent="0.25">
      <c r="A7144" s="17"/>
    </row>
    <row r="7145" spans="1:1" ht="16" x14ac:dyDescent="0.25">
      <c r="A7145" s="17"/>
    </row>
    <row r="7146" spans="1:1" ht="16" x14ac:dyDescent="0.25">
      <c r="A7146" s="17"/>
    </row>
    <row r="7147" spans="1:1" ht="16" x14ac:dyDescent="0.25">
      <c r="A7147" s="17"/>
    </row>
    <row r="7148" spans="1:1" ht="16" x14ac:dyDescent="0.25">
      <c r="A7148" s="17"/>
    </row>
    <row r="7149" spans="1:1" ht="16" x14ac:dyDescent="0.25">
      <c r="A7149" s="17"/>
    </row>
    <row r="7150" spans="1:1" ht="16" x14ac:dyDescent="0.25">
      <c r="A7150" s="17"/>
    </row>
    <row r="7151" spans="1:1" ht="16" x14ac:dyDescent="0.25">
      <c r="A7151" s="17"/>
    </row>
    <row r="7152" spans="1:1" ht="16" x14ac:dyDescent="0.25">
      <c r="A7152" s="17"/>
    </row>
    <row r="7153" spans="1:1" ht="16" x14ac:dyDescent="0.25">
      <c r="A7153" s="17"/>
    </row>
    <row r="7154" spans="1:1" ht="16" x14ac:dyDescent="0.25">
      <c r="A7154" s="17"/>
    </row>
    <row r="7155" spans="1:1" ht="16" x14ac:dyDescent="0.25">
      <c r="A7155" s="17"/>
    </row>
    <row r="7156" spans="1:1" ht="16" x14ac:dyDescent="0.25">
      <c r="A7156" s="17"/>
    </row>
    <row r="7157" spans="1:1" ht="16" x14ac:dyDescent="0.25">
      <c r="A7157" s="17"/>
    </row>
    <row r="7158" spans="1:1" ht="16" x14ac:dyDescent="0.25">
      <c r="A7158" s="17"/>
    </row>
    <row r="7159" spans="1:1" ht="16" x14ac:dyDescent="0.25">
      <c r="A7159" s="17"/>
    </row>
    <row r="7160" spans="1:1" ht="16" x14ac:dyDescent="0.25">
      <c r="A7160" s="17"/>
    </row>
    <row r="7161" spans="1:1" ht="16" x14ac:dyDescent="0.25">
      <c r="A7161" s="17"/>
    </row>
    <row r="7162" spans="1:1" ht="16" x14ac:dyDescent="0.25">
      <c r="A7162" s="17"/>
    </row>
    <row r="7163" spans="1:1" ht="16" x14ac:dyDescent="0.25">
      <c r="A7163" s="17"/>
    </row>
    <row r="7164" spans="1:1" ht="16" x14ac:dyDescent="0.25">
      <c r="A7164" s="17"/>
    </row>
    <row r="7165" spans="1:1" ht="16" x14ac:dyDescent="0.25">
      <c r="A7165" s="17"/>
    </row>
    <row r="7166" spans="1:1" ht="16" x14ac:dyDescent="0.25">
      <c r="A7166" s="17"/>
    </row>
    <row r="7167" spans="1:1" ht="16" x14ac:dyDescent="0.25">
      <c r="A7167" s="17"/>
    </row>
    <row r="7168" spans="1:1" ht="16" x14ac:dyDescent="0.25">
      <c r="A7168" s="17"/>
    </row>
    <row r="7169" spans="1:1" ht="16" x14ac:dyDescent="0.25">
      <c r="A7169" s="17"/>
    </row>
    <row r="7170" spans="1:1" ht="16" x14ac:dyDescent="0.25">
      <c r="A7170" s="17"/>
    </row>
    <row r="7171" spans="1:1" ht="16" x14ac:dyDescent="0.25">
      <c r="A7171" s="17"/>
    </row>
    <row r="7172" spans="1:1" ht="16" x14ac:dyDescent="0.25">
      <c r="A7172" s="17"/>
    </row>
    <row r="7173" spans="1:1" ht="16" x14ac:dyDescent="0.25">
      <c r="A7173" s="17"/>
    </row>
    <row r="7174" spans="1:1" ht="16" x14ac:dyDescent="0.25">
      <c r="A7174" s="17"/>
    </row>
    <row r="7175" spans="1:1" ht="16" x14ac:dyDescent="0.25">
      <c r="A7175" s="17"/>
    </row>
    <row r="7176" spans="1:1" ht="16" x14ac:dyDescent="0.25">
      <c r="A7176" s="17"/>
    </row>
    <row r="7177" spans="1:1" ht="16" x14ac:dyDescent="0.25">
      <c r="A7177" s="17"/>
    </row>
    <row r="7178" spans="1:1" ht="16" x14ac:dyDescent="0.25">
      <c r="A7178" s="17"/>
    </row>
    <row r="7179" spans="1:1" ht="16" x14ac:dyDescent="0.25">
      <c r="A7179" s="17"/>
    </row>
    <row r="7180" spans="1:1" ht="16" x14ac:dyDescent="0.25">
      <c r="A7180" s="17"/>
    </row>
    <row r="7181" spans="1:1" ht="16" x14ac:dyDescent="0.25">
      <c r="A7181" s="17"/>
    </row>
    <row r="7182" spans="1:1" ht="16" x14ac:dyDescent="0.25">
      <c r="A7182" s="17"/>
    </row>
    <row r="7183" spans="1:1" ht="16" x14ac:dyDescent="0.25">
      <c r="A7183" s="17"/>
    </row>
    <row r="7184" spans="1:1" ht="16" x14ac:dyDescent="0.25">
      <c r="A7184" s="17"/>
    </row>
    <row r="7185" spans="1:1" ht="16" x14ac:dyDescent="0.25">
      <c r="A7185" s="17"/>
    </row>
    <row r="7186" spans="1:1" ht="16" x14ac:dyDescent="0.25">
      <c r="A7186" s="17"/>
    </row>
    <row r="7187" spans="1:1" ht="16" x14ac:dyDescent="0.25">
      <c r="A7187" s="17"/>
    </row>
    <row r="7188" spans="1:1" ht="16" x14ac:dyDescent="0.25">
      <c r="A7188" s="17"/>
    </row>
    <row r="7189" spans="1:1" ht="16" x14ac:dyDescent="0.25">
      <c r="A7189" s="17"/>
    </row>
    <row r="7190" spans="1:1" ht="16" x14ac:dyDescent="0.25">
      <c r="A7190" s="17"/>
    </row>
    <row r="7191" spans="1:1" ht="16" x14ac:dyDescent="0.25">
      <c r="A7191" s="17"/>
    </row>
    <row r="7192" spans="1:1" ht="16" x14ac:dyDescent="0.25">
      <c r="A7192" s="17"/>
    </row>
    <row r="7193" spans="1:1" ht="16" x14ac:dyDescent="0.25">
      <c r="A7193" s="17"/>
    </row>
    <row r="7194" spans="1:1" ht="16" x14ac:dyDescent="0.25">
      <c r="A7194" s="17"/>
    </row>
    <row r="7195" spans="1:1" ht="16" x14ac:dyDescent="0.25">
      <c r="A7195" s="17"/>
    </row>
    <row r="7196" spans="1:1" ht="16" x14ac:dyDescent="0.25">
      <c r="A7196" s="17"/>
    </row>
    <row r="7197" spans="1:1" ht="16" x14ac:dyDescent="0.25">
      <c r="A7197" s="17"/>
    </row>
    <row r="7198" spans="1:1" ht="16" x14ac:dyDescent="0.25">
      <c r="A7198" s="17"/>
    </row>
    <row r="7199" spans="1:1" ht="16" x14ac:dyDescent="0.25">
      <c r="A7199" s="17"/>
    </row>
    <row r="7200" spans="1:1" ht="16" x14ac:dyDescent="0.25">
      <c r="A7200" s="17"/>
    </row>
    <row r="7201" spans="1:1" ht="16" x14ac:dyDescent="0.25">
      <c r="A7201" s="17"/>
    </row>
    <row r="7202" spans="1:1" ht="16" x14ac:dyDescent="0.25">
      <c r="A7202" s="17"/>
    </row>
    <row r="7203" spans="1:1" ht="16" x14ac:dyDescent="0.25">
      <c r="A7203" s="17"/>
    </row>
    <row r="7204" spans="1:1" ht="16" x14ac:dyDescent="0.25">
      <c r="A7204" s="17"/>
    </row>
    <row r="7205" spans="1:1" ht="16" x14ac:dyDescent="0.25">
      <c r="A7205" s="17"/>
    </row>
    <row r="7206" spans="1:1" ht="16" x14ac:dyDescent="0.25">
      <c r="A7206" s="17"/>
    </row>
    <row r="7207" spans="1:1" ht="16" x14ac:dyDescent="0.25">
      <c r="A7207" s="17"/>
    </row>
    <row r="7208" spans="1:1" ht="16" x14ac:dyDescent="0.25">
      <c r="A7208" s="17"/>
    </row>
    <row r="7209" spans="1:1" ht="16" x14ac:dyDescent="0.25">
      <c r="A7209" s="17"/>
    </row>
    <row r="7210" spans="1:1" ht="16" x14ac:dyDescent="0.25">
      <c r="A7210" s="17"/>
    </row>
    <row r="7211" spans="1:1" ht="16" x14ac:dyDescent="0.25">
      <c r="A7211" s="17"/>
    </row>
    <row r="7212" spans="1:1" ht="16" x14ac:dyDescent="0.25">
      <c r="A7212" s="17"/>
    </row>
    <row r="7213" spans="1:1" ht="16" x14ac:dyDescent="0.25">
      <c r="A7213" s="17"/>
    </row>
    <row r="7214" spans="1:1" ht="16" x14ac:dyDescent="0.25">
      <c r="A7214" s="17"/>
    </row>
    <row r="7215" spans="1:1" ht="16" x14ac:dyDescent="0.25">
      <c r="A7215" s="17"/>
    </row>
    <row r="7216" spans="1:1" ht="16" x14ac:dyDescent="0.25">
      <c r="A7216" s="17"/>
    </row>
    <row r="7217" spans="1:1" ht="16" x14ac:dyDescent="0.25">
      <c r="A7217" s="17"/>
    </row>
    <row r="7218" spans="1:1" ht="16" x14ac:dyDescent="0.25">
      <c r="A7218" s="17"/>
    </row>
    <row r="7219" spans="1:1" ht="16" x14ac:dyDescent="0.25">
      <c r="A7219" s="17"/>
    </row>
    <row r="7220" spans="1:1" ht="16" x14ac:dyDescent="0.25">
      <c r="A7220" s="17"/>
    </row>
    <row r="7221" spans="1:1" ht="16" x14ac:dyDescent="0.25">
      <c r="A7221" s="17"/>
    </row>
    <row r="7222" spans="1:1" ht="16" x14ac:dyDescent="0.25">
      <c r="A7222" s="17"/>
    </row>
    <row r="7223" spans="1:1" ht="16" x14ac:dyDescent="0.25">
      <c r="A7223" s="17"/>
    </row>
    <row r="7224" spans="1:1" ht="16" x14ac:dyDescent="0.25">
      <c r="A7224" s="17"/>
    </row>
    <row r="7225" spans="1:1" ht="16" x14ac:dyDescent="0.25">
      <c r="A7225" s="17"/>
    </row>
    <row r="7226" spans="1:1" ht="16" x14ac:dyDescent="0.25">
      <c r="A7226" s="17"/>
    </row>
    <row r="7227" spans="1:1" ht="16" x14ac:dyDescent="0.25">
      <c r="A7227" s="17"/>
    </row>
    <row r="7228" spans="1:1" ht="16" x14ac:dyDescent="0.25">
      <c r="A7228" s="17"/>
    </row>
    <row r="7229" spans="1:1" ht="16" x14ac:dyDescent="0.25">
      <c r="A7229" s="17"/>
    </row>
    <row r="7230" spans="1:1" ht="16" x14ac:dyDescent="0.25">
      <c r="A7230" s="17"/>
    </row>
    <row r="7231" spans="1:1" ht="16" x14ac:dyDescent="0.25">
      <c r="A7231" s="17"/>
    </row>
    <row r="7232" spans="1:1" ht="16" x14ac:dyDescent="0.25">
      <c r="A7232" s="17"/>
    </row>
    <row r="7233" spans="1:1" ht="16" x14ac:dyDescent="0.25">
      <c r="A7233" s="17"/>
    </row>
    <row r="7234" spans="1:1" ht="16" x14ac:dyDescent="0.25">
      <c r="A7234" s="17"/>
    </row>
    <row r="7235" spans="1:1" ht="16" x14ac:dyDescent="0.25">
      <c r="A7235" s="17"/>
    </row>
    <row r="7236" spans="1:1" ht="16" x14ac:dyDescent="0.25">
      <c r="A7236" s="17"/>
    </row>
    <row r="7237" spans="1:1" ht="16" x14ac:dyDescent="0.25">
      <c r="A7237" s="17"/>
    </row>
    <row r="7238" spans="1:1" ht="16" x14ac:dyDescent="0.25">
      <c r="A7238" s="17"/>
    </row>
    <row r="7239" spans="1:1" ht="16" x14ac:dyDescent="0.25">
      <c r="A7239" s="17"/>
    </row>
    <row r="7240" spans="1:1" ht="16" x14ac:dyDescent="0.25">
      <c r="A7240" s="17"/>
    </row>
    <row r="7241" spans="1:1" ht="16" x14ac:dyDescent="0.25">
      <c r="A7241" s="17"/>
    </row>
    <row r="7242" spans="1:1" ht="16" x14ac:dyDescent="0.25">
      <c r="A7242" s="17"/>
    </row>
    <row r="7243" spans="1:1" ht="16" x14ac:dyDescent="0.25">
      <c r="A7243" s="17"/>
    </row>
    <row r="7244" spans="1:1" ht="16" x14ac:dyDescent="0.25">
      <c r="A7244" s="17"/>
    </row>
    <row r="7245" spans="1:1" ht="16" x14ac:dyDescent="0.25">
      <c r="A7245" s="17"/>
    </row>
    <row r="7246" spans="1:1" ht="16" x14ac:dyDescent="0.25">
      <c r="A7246" s="17"/>
    </row>
    <row r="7247" spans="1:1" ht="16" x14ac:dyDescent="0.25">
      <c r="A7247" s="17"/>
    </row>
    <row r="7248" spans="1:1" ht="16" x14ac:dyDescent="0.25">
      <c r="A7248" s="17"/>
    </row>
    <row r="7249" spans="1:1" ht="16" x14ac:dyDescent="0.25">
      <c r="A7249" s="17"/>
    </row>
    <row r="7250" spans="1:1" ht="16" x14ac:dyDescent="0.25">
      <c r="A7250" s="17"/>
    </row>
    <row r="7251" spans="1:1" ht="16" x14ac:dyDescent="0.25">
      <c r="A7251" s="17"/>
    </row>
    <row r="7252" spans="1:1" ht="16" x14ac:dyDescent="0.25">
      <c r="A7252" s="17"/>
    </row>
    <row r="7253" spans="1:1" ht="16" x14ac:dyDescent="0.25">
      <c r="A7253" s="17"/>
    </row>
    <row r="7254" spans="1:1" ht="16" x14ac:dyDescent="0.25">
      <c r="A7254" s="17"/>
    </row>
    <row r="7255" spans="1:1" ht="16" x14ac:dyDescent="0.25">
      <c r="A7255" s="17"/>
    </row>
    <row r="7256" spans="1:1" ht="16" x14ac:dyDescent="0.25">
      <c r="A7256" s="17"/>
    </row>
    <row r="7257" spans="1:1" ht="16" x14ac:dyDescent="0.25">
      <c r="A7257" s="17"/>
    </row>
    <row r="7258" spans="1:1" ht="16" x14ac:dyDescent="0.25">
      <c r="A7258" s="17"/>
    </row>
    <row r="7259" spans="1:1" ht="16" x14ac:dyDescent="0.25">
      <c r="A7259" s="17"/>
    </row>
    <row r="7260" spans="1:1" ht="16" x14ac:dyDescent="0.25">
      <c r="A7260" s="17"/>
    </row>
    <row r="7261" spans="1:1" ht="16" x14ac:dyDescent="0.25">
      <c r="A7261" s="17"/>
    </row>
    <row r="7262" spans="1:1" ht="16" x14ac:dyDescent="0.25">
      <c r="A7262" s="17"/>
    </row>
    <row r="7263" spans="1:1" ht="16" x14ac:dyDescent="0.25">
      <c r="A7263" s="17"/>
    </row>
    <row r="7264" spans="1:1" ht="16" x14ac:dyDescent="0.25">
      <c r="A7264" s="17"/>
    </row>
    <row r="7265" spans="1:1" ht="16" x14ac:dyDescent="0.25">
      <c r="A7265" s="17"/>
    </row>
    <row r="7266" spans="1:1" ht="16" x14ac:dyDescent="0.25">
      <c r="A7266" s="17"/>
    </row>
    <row r="7267" spans="1:1" ht="16" x14ac:dyDescent="0.25">
      <c r="A7267" s="17"/>
    </row>
    <row r="7268" spans="1:1" ht="16" x14ac:dyDescent="0.25">
      <c r="A7268" s="17"/>
    </row>
    <row r="7269" spans="1:1" ht="16" x14ac:dyDescent="0.25">
      <c r="A7269" s="17"/>
    </row>
    <row r="7270" spans="1:1" ht="16" x14ac:dyDescent="0.25">
      <c r="A7270" s="17"/>
    </row>
    <row r="7271" spans="1:1" ht="16" x14ac:dyDescent="0.25">
      <c r="A7271" s="17"/>
    </row>
    <row r="7272" spans="1:1" ht="16" x14ac:dyDescent="0.25">
      <c r="A7272" s="17"/>
    </row>
    <row r="7273" spans="1:1" ht="16" x14ac:dyDescent="0.25">
      <c r="A7273" s="17"/>
    </row>
    <row r="7274" spans="1:1" ht="16" x14ac:dyDescent="0.25">
      <c r="A7274" s="17"/>
    </row>
    <row r="7275" spans="1:1" ht="16" x14ac:dyDescent="0.25">
      <c r="A7275" s="17"/>
    </row>
    <row r="7276" spans="1:1" ht="16" x14ac:dyDescent="0.25">
      <c r="A7276" s="17"/>
    </row>
    <row r="7277" spans="1:1" ht="16" x14ac:dyDescent="0.25">
      <c r="A7277" s="17"/>
    </row>
    <row r="7278" spans="1:1" ht="16" x14ac:dyDescent="0.25">
      <c r="A7278" s="17"/>
    </row>
    <row r="7279" spans="1:1" ht="16" x14ac:dyDescent="0.25">
      <c r="A7279" s="17"/>
    </row>
    <row r="7280" spans="1:1" ht="16" x14ac:dyDescent="0.25">
      <c r="A7280" s="17"/>
    </row>
    <row r="7281" spans="1:1" ht="16" x14ac:dyDescent="0.25">
      <c r="A7281" s="17"/>
    </row>
    <row r="7282" spans="1:1" ht="16" x14ac:dyDescent="0.25">
      <c r="A7282" s="17"/>
    </row>
    <row r="7283" spans="1:1" ht="16" x14ac:dyDescent="0.25">
      <c r="A7283" s="17"/>
    </row>
    <row r="7284" spans="1:1" ht="16" x14ac:dyDescent="0.25">
      <c r="A7284" s="17"/>
    </row>
    <row r="7285" spans="1:1" ht="16" x14ac:dyDescent="0.25">
      <c r="A7285" s="17"/>
    </row>
    <row r="7286" spans="1:1" ht="16" x14ac:dyDescent="0.25">
      <c r="A7286" s="17"/>
    </row>
    <row r="7287" spans="1:1" ht="16" x14ac:dyDescent="0.25">
      <c r="A7287" s="17"/>
    </row>
    <row r="7288" spans="1:1" ht="16" x14ac:dyDescent="0.25">
      <c r="A7288" s="17"/>
    </row>
    <row r="7289" spans="1:1" ht="16" x14ac:dyDescent="0.25">
      <c r="A7289" s="17"/>
    </row>
    <row r="7290" spans="1:1" ht="16" x14ac:dyDescent="0.25">
      <c r="A7290" s="17"/>
    </row>
    <row r="7291" spans="1:1" ht="16" x14ac:dyDescent="0.25">
      <c r="A7291" s="17"/>
    </row>
    <row r="7292" spans="1:1" ht="16" x14ac:dyDescent="0.25">
      <c r="A7292" s="17"/>
    </row>
    <row r="7293" spans="1:1" ht="16" x14ac:dyDescent="0.25">
      <c r="A7293" s="17"/>
    </row>
    <row r="7294" spans="1:1" ht="16" x14ac:dyDescent="0.25">
      <c r="A7294" s="17"/>
    </row>
    <row r="7295" spans="1:1" ht="16" x14ac:dyDescent="0.25">
      <c r="A7295" s="17"/>
    </row>
    <row r="7296" spans="1:1" ht="16" x14ac:dyDescent="0.25">
      <c r="A7296" s="17"/>
    </row>
    <row r="7297" spans="1:1" ht="16" x14ac:dyDescent="0.25">
      <c r="A7297" s="17"/>
    </row>
    <row r="7298" spans="1:1" ht="16" x14ac:dyDescent="0.25">
      <c r="A7298" s="17"/>
    </row>
    <row r="7299" spans="1:1" ht="16" x14ac:dyDescent="0.25">
      <c r="A7299" s="17"/>
    </row>
    <row r="7300" spans="1:1" ht="16" x14ac:dyDescent="0.25">
      <c r="A7300" s="17"/>
    </row>
    <row r="7301" spans="1:1" ht="16" x14ac:dyDescent="0.25">
      <c r="A7301" s="17"/>
    </row>
    <row r="7302" spans="1:1" ht="16" x14ac:dyDescent="0.25">
      <c r="A7302" s="17"/>
    </row>
    <row r="7303" spans="1:1" ht="16" x14ac:dyDescent="0.25">
      <c r="A7303" s="17"/>
    </row>
    <row r="7304" spans="1:1" ht="16" x14ac:dyDescent="0.25">
      <c r="A7304" s="17"/>
    </row>
    <row r="7305" spans="1:1" ht="16" x14ac:dyDescent="0.25">
      <c r="A7305" s="17"/>
    </row>
    <row r="7306" spans="1:1" ht="16" x14ac:dyDescent="0.25">
      <c r="A7306" s="17"/>
    </row>
    <row r="7307" spans="1:1" ht="16" x14ac:dyDescent="0.25">
      <c r="A7307" s="17"/>
    </row>
    <row r="7308" spans="1:1" ht="16" x14ac:dyDescent="0.25">
      <c r="A7308" s="17"/>
    </row>
    <row r="7309" spans="1:1" ht="16" x14ac:dyDescent="0.25">
      <c r="A7309" s="17"/>
    </row>
    <row r="7310" spans="1:1" ht="16" x14ac:dyDescent="0.25">
      <c r="A7310" s="17"/>
    </row>
    <row r="7311" spans="1:1" ht="16" x14ac:dyDescent="0.25">
      <c r="A7311" s="17"/>
    </row>
    <row r="7312" spans="1:1" ht="16" x14ac:dyDescent="0.25">
      <c r="A7312" s="17"/>
    </row>
    <row r="7313" spans="1:1" ht="16" x14ac:dyDescent="0.25">
      <c r="A7313" s="17"/>
    </row>
    <row r="7314" spans="1:1" ht="16" x14ac:dyDescent="0.25">
      <c r="A7314" s="17"/>
    </row>
    <row r="7315" spans="1:1" ht="16" x14ac:dyDescent="0.25">
      <c r="A7315" s="17"/>
    </row>
    <row r="7316" spans="1:1" ht="16" x14ac:dyDescent="0.25">
      <c r="A7316" s="17"/>
    </row>
    <row r="7317" spans="1:1" ht="16" x14ac:dyDescent="0.25">
      <c r="A7317" s="17"/>
    </row>
    <row r="7318" spans="1:1" ht="16" x14ac:dyDescent="0.25">
      <c r="A7318" s="17"/>
    </row>
    <row r="7319" spans="1:1" ht="16" x14ac:dyDescent="0.25">
      <c r="A7319" s="17"/>
    </row>
    <row r="7320" spans="1:1" ht="16" x14ac:dyDescent="0.25">
      <c r="A7320" s="17"/>
    </row>
    <row r="7321" spans="1:1" ht="16" x14ac:dyDescent="0.25">
      <c r="A7321" s="17"/>
    </row>
    <row r="7322" spans="1:1" ht="16" x14ac:dyDescent="0.25">
      <c r="A7322" s="17"/>
    </row>
    <row r="7323" spans="1:1" ht="16" x14ac:dyDescent="0.25">
      <c r="A7323" s="17"/>
    </row>
    <row r="7324" spans="1:1" ht="16" x14ac:dyDescent="0.25">
      <c r="A7324" s="17"/>
    </row>
    <row r="7325" spans="1:1" ht="16" x14ac:dyDescent="0.25">
      <c r="A7325" s="17"/>
    </row>
    <row r="7326" spans="1:1" ht="16" x14ac:dyDescent="0.25">
      <c r="A7326" s="17"/>
    </row>
    <row r="7327" spans="1:1" ht="16" x14ac:dyDescent="0.25">
      <c r="A7327" s="17"/>
    </row>
    <row r="7328" spans="1:1" ht="16" x14ac:dyDescent="0.25">
      <c r="A7328" s="17"/>
    </row>
    <row r="7329" spans="1:1" ht="16" x14ac:dyDescent="0.25">
      <c r="A7329" s="17"/>
    </row>
    <row r="7330" spans="1:1" ht="16" x14ac:dyDescent="0.25">
      <c r="A7330" s="17"/>
    </row>
    <row r="7331" spans="1:1" ht="16" x14ac:dyDescent="0.25">
      <c r="A7331" s="17"/>
    </row>
    <row r="7332" spans="1:1" ht="16" x14ac:dyDescent="0.25">
      <c r="A7332" s="17"/>
    </row>
    <row r="7333" spans="1:1" ht="16" x14ac:dyDescent="0.25">
      <c r="A7333" s="17"/>
    </row>
    <row r="7334" spans="1:1" ht="16" x14ac:dyDescent="0.25">
      <c r="A7334" s="17"/>
    </row>
    <row r="7335" spans="1:1" ht="16" x14ac:dyDescent="0.25">
      <c r="A7335" s="17"/>
    </row>
    <row r="7336" spans="1:1" ht="16" x14ac:dyDescent="0.25">
      <c r="A7336" s="17"/>
    </row>
    <row r="7337" spans="1:1" ht="16" x14ac:dyDescent="0.25">
      <c r="A7337" s="17"/>
    </row>
    <row r="7338" spans="1:1" ht="16" x14ac:dyDescent="0.25">
      <c r="A7338" s="17"/>
    </row>
    <row r="7339" spans="1:1" ht="16" x14ac:dyDescent="0.25">
      <c r="A7339" s="17"/>
    </row>
    <row r="7340" spans="1:1" ht="16" x14ac:dyDescent="0.25">
      <c r="A7340" s="17"/>
    </row>
    <row r="7341" spans="1:1" ht="16" x14ac:dyDescent="0.25">
      <c r="A7341" s="17"/>
    </row>
    <row r="7342" spans="1:1" ht="16" x14ac:dyDescent="0.25">
      <c r="A7342" s="17"/>
    </row>
    <row r="7343" spans="1:1" ht="16" x14ac:dyDescent="0.25">
      <c r="A7343" s="17"/>
    </row>
    <row r="7344" spans="1:1" ht="16" x14ac:dyDescent="0.25">
      <c r="A7344" s="17"/>
    </row>
    <row r="7345" spans="1:1" ht="16" x14ac:dyDescent="0.25">
      <c r="A7345" s="17"/>
    </row>
    <row r="7346" spans="1:1" ht="16" x14ac:dyDescent="0.25">
      <c r="A7346" s="17"/>
    </row>
    <row r="7347" spans="1:1" ht="16" x14ac:dyDescent="0.25">
      <c r="A7347" s="17"/>
    </row>
    <row r="7348" spans="1:1" ht="16" x14ac:dyDescent="0.25">
      <c r="A7348" s="17"/>
    </row>
    <row r="7349" spans="1:1" ht="16" x14ac:dyDescent="0.25">
      <c r="A7349" s="17"/>
    </row>
    <row r="7350" spans="1:1" ht="16" x14ac:dyDescent="0.25">
      <c r="A7350" s="17"/>
    </row>
    <row r="7351" spans="1:1" ht="16" x14ac:dyDescent="0.25">
      <c r="A7351" s="17"/>
    </row>
    <row r="7352" spans="1:1" ht="16" x14ac:dyDescent="0.25">
      <c r="A7352" s="17"/>
    </row>
    <row r="7353" spans="1:1" ht="16" x14ac:dyDescent="0.25">
      <c r="A7353" s="17"/>
    </row>
    <row r="7354" spans="1:1" ht="16" x14ac:dyDescent="0.25">
      <c r="A7354" s="17"/>
    </row>
    <row r="7355" spans="1:1" ht="16" x14ac:dyDescent="0.25">
      <c r="A7355" s="17"/>
    </row>
    <row r="7356" spans="1:1" ht="16" x14ac:dyDescent="0.25">
      <c r="A7356" s="17"/>
    </row>
    <row r="7357" spans="1:1" ht="16" x14ac:dyDescent="0.25">
      <c r="A7357" s="17"/>
    </row>
    <row r="7358" spans="1:1" ht="16" x14ac:dyDescent="0.25">
      <c r="A7358" s="17"/>
    </row>
    <row r="7359" spans="1:1" ht="16" x14ac:dyDescent="0.25">
      <c r="A7359" s="17"/>
    </row>
    <row r="7360" spans="1:1" ht="16" x14ac:dyDescent="0.25">
      <c r="A7360" s="17"/>
    </row>
    <row r="7361" spans="1:1" ht="16" x14ac:dyDescent="0.25">
      <c r="A7361" s="17"/>
    </row>
    <row r="7362" spans="1:1" ht="16" x14ac:dyDescent="0.25">
      <c r="A7362" s="17"/>
    </row>
    <row r="7363" spans="1:1" ht="16" x14ac:dyDescent="0.25">
      <c r="A7363" s="17"/>
    </row>
    <row r="7364" spans="1:1" ht="16" x14ac:dyDescent="0.25">
      <c r="A7364" s="17"/>
    </row>
    <row r="7365" spans="1:1" ht="16" x14ac:dyDescent="0.25">
      <c r="A7365" s="17"/>
    </row>
    <row r="7366" spans="1:1" ht="16" x14ac:dyDescent="0.25">
      <c r="A7366" s="17"/>
    </row>
    <row r="7367" spans="1:1" ht="16" x14ac:dyDescent="0.25">
      <c r="A7367" s="17"/>
    </row>
    <row r="7368" spans="1:1" ht="16" x14ac:dyDescent="0.25">
      <c r="A7368" s="17"/>
    </row>
    <row r="7369" spans="1:1" ht="16" x14ac:dyDescent="0.25">
      <c r="A7369" s="17"/>
    </row>
    <row r="7370" spans="1:1" ht="16" x14ac:dyDescent="0.25">
      <c r="A7370" s="17"/>
    </row>
    <row r="7371" spans="1:1" ht="16" x14ac:dyDescent="0.25">
      <c r="A7371" s="17"/>
    </row>
    <row r="7372" spans="1:1" ht="16" x14ac:dyDescent="0.25">
      <c r="A7372" s="17"/>
    </row>
    <row r="7373" spans="1:1" ht="16" x14ac:dyDescent="0.25">
      <c r="A7373" s="17"/>
    </row>
    <row r="7374" spans="1:1" ht="16" x14ac:dyDescent="0.25">
      <c r="A7374" s="17"/>
    </row>
    <row r="7375" spans="1:1" ht="16" x14ac:dyDescent="0.25">
      <c r="A7375" s="17"/>
    </row>
    <row r="7376" spans="1:1" ht="16" x14ac:dyDescent="0.25">
      <c r="A7376" s="17"/>
    </row>
    <row r="7377" spans="1:1" ht="16" x14ac:dyDescent="0.25">
      <c r="A7377" s="17"/>
    </row>
    <row r="7378" spans="1:1" ht="16" x14ac:dyDescent="0.25">
      <c r="A7378" s="17"/>
    </row>
    <row r="7379" spans="1:1" ht="16" x14ac:dyDescent="0.25">
      <c r="A7379" s="17"/>
    </row>
    <row r="7380" spans="1:1" ht="16" x14ac:dyDescent="0.25">
      <c r="A7380" s="17"/>
    </row>
    <row r="7381" spans="1:1" ht="16" x14ac:dyDescent="0.25">
      <c r="A7381" s="17"/>
    </row>
    <row r="7382" spans="1:1" ht="16" x14ac:dyDescent="0.25">
      <c r="A7382" s="17"/>
    </row>
    <row r="7383" spans="1:1" ht="16" x14ac:dyDescent="0.25">
      <c r="A7383" s="17"/>
    </row>
    <row r="7384" spans="1:1" ht="16" x14ac:dyDescent="0.25">
      <c r="A7384" s="17"/>
    </row>
    <row r="7385" spans="1:1" ht="16" x14ac:dyDescent="0.25">
      <c r="A7385" s="17"/>
    </row>
    <row r="7386" spans="1:1" ht="16" x14ac:dyDescent="0.25">
      <c r="A7386" s="17"/>
    </row>
    <row r="7387" spans="1:1" ht="16" x14ac:dyDescent="0.25">
      <c r="A7387" s="17"/>
    </row>
    <row r="7388" spans="1:1" ht="16" x14ac:dyDescent="0.25">
      <c r="A7388" s="17"/>
    </row>
    <row r="7389" spans="1:1" ht="16" x14ac:dyDescent="0.25">
      <c r="A7389" s="17"/>
    </row>
    <row r="7390" spans="1:1" ht="16" x14ac:dyDescent="0.25">
      <c r="A7390" s="17"/>
    </row>
    <row r="7391" spans="1:1" ht="16" x14ac:dyDescent="0.25">
      <c r="A7391" s="17"/>
    </row>
    <row r="7392" spans="1:1" ht="16" x14ac:dyDescent="0.25">
      <c r="A7392" s="17"/>
    </row>
    <row r="7393" spans="1:1" ht="16" x14ac:dyDescent="0.25">
      <c r="A7393" s="17"/>
    </row>
    <row r="7394" spans="1:1" ht="16" x14ac:dyDescent="0.25">
      <c r="A7394" s="17"/>
    </row>
    <row r="7395" spans="1:1" ht="16" x14ac:dyDescent="0.25">
      <c r="A7395" s="17"/>
    </row>
    <row r="7396" spans="1:1" ht="16" x14ac:dyDescent="0.25">
      <c r="A7396" s="17"/>
    </row>
    <row r="7397" spans="1:1" ht="16" x14ac:dyDescent="0.25">
      <c r="A7397" s="17"/>
    </row>
    <row r="7398" spans="1:1" ht="16" x14ac:dyDescent="0.25">
      <c r="A7398" s="17"/>
    </row>
    <row r="7399" spans="1:1" ht="16" x14ac:dyDescent="0.25">
      <c r="A7399" s="17"/>
    </row>
    <row r="7400" spans="1:1" ht="16" x14ac:dyDescent="0.25">
      <c r="A7400" s="17"/>
    </row>
    <row r="7401" spans="1:1" ht="16" x14ac:dyDescent="0.25">
      <c r="A7401" s="17"/>
    </row>
    <row r="7402" spans="1:1" ht="16" x14ac:dyDescent="0.25">
      <c r="A7402" s="17"/>
    </row>
    <row r="7403" spans="1:1" ht="16" x14ac:dyDescent="0.25">
      <c r="A7403" s="17"/>
    </row>
    <row r="7404" spans="1:1" ht="16" x14ac:dyDescent="0.25">
      <c r="A7404" s="17"/>
    </row>
    <row r="7405" spans="1:1" ht="16" x14ac:dyDescent="0.25">
      <c r="A7405" s="17"/>
    </row>
    <row r="7406" spans="1:1" ht="16" x14ac:dyDescent="0.25">
      <c r="A7406" s="17"/>
    </row>
    <row r="7407" spans="1:1" ht="16" x14ac:dyDescent="0.25">
      <c r="A7407" s="17"/>
    </row>
    <row r="7408" spans="1:1" ht="16" x14ac:dyDescent="0.25">
      <c r="A7408" s="17"/>
    </row>
    <row r="7409" spans="1:1" ht="16" x14ac:dyDescent="0.25">
      <c r="A7409" s="17"/>
    </row>
    <row r="7410" spans="1:1" ht="16" x14ac:dyDescent="0.25">
      <c r="A7410" s="17"/>
    </row>
    <row r="7411" spans="1:1" ht="16" x14ac:dyDescent="0.25">
      <c r="A7411" s="17"/>
    </row>
    <row r="7412" spans="1:1" ht="16" x14ac:dyDescent="0.25">
      <c r="A7412" s="17"/>
    </row>
    <row r="7413" spans="1:1" ht="16" x14ac:dyDescent="0.25">
      <c r="A7413" s="17"/>
    </row>
    <row r="7414" spans="1:1" ht="16" x14ac:dyDescent="0.25">
      <c r="A7414" s="17"/>
    </row>
    <row r="7415" spans="1:1" ht="16" x14ac:dyDescent="0.25">
      <c r="A7415" s="17"/>
    </row>
    <row r="7416" spans="1:1" ht="16" x14ac:dyDescent="0.25">
      <c r="A7416" s="17"/>
    </row>
    <row r="7417" spans="1:1" ht="16" x14ac:dyDescent="0.25">
      <c r="A7417" s="17"/>
    </row>
    <row r="7418" spans="1:1" ht="16" x14ac:dyDescent="0.25">
      <c r="A7418" s="17"/>
    </row>
    <row r="7419" spans="1:1" ht="16" x14ac:dyDescent="0.25">
      <c r="A7419" s="17"/>
    </row>
    <row r="7420" spans="1:1" ht="16" x14ac:dyDescent="0.25">
      <c r="A7420" s="17"/>
    </row>
    <row r="7421" spans="1:1" ht="16" x14ac:dyDescent="0.25">
      <c r="A7421" s="17"/>
    </row>
    <row r="7422" spans="1:1" ht="16" x14ac:dyDescent="0.25">
      <c r="A7422" s="17"/>
    </row>
    <row r="7423" spans="1:1" ht="16" x14ac:dyDescent="0.25">
      <c r="A7423" s="17"/>
    </row>
    <row r="7424" spans="1:1" ht="16" x14ac:dyDescent="0.25">
      <c r="A7424" s="17"/>
    </row>
    <row r="7425" spans="1:1" ht="16" x14ac:dyDescent="0.25">
      <c r="A7425" s="17"/>
    </row>
    <row r="7426" spans="1:1" ht="16" x14ac:dyDescent="0.25">
      <c r="A7426" s="17"/>
    </row>
    <row r="7427" spans="1:1" ht="16" x14ac:dyDescent="0.25">
      <c r="A7427" s="17"/>
    </row>
    <row r="7428" spans="1:1" ht="16" x14ac:dyDescent="0.25">
      <c r="A7428" s="17"/>
    </row>
    <row r="7429" spans="1:1" ht="16" x14ac:dyDescent="0.25">
      <c r="A7429" s="17"/>
    </row>
    <row r="7430" spans="1:1" ht="16" x14ac:dyDescent="0.25">
      <c r="A7430" s="17"/>
    </row>
    <row r="7431" spans="1:1" ht="16" x14ac:dyDescent="0.25">
      <c r="A7431" s="17"/>
    </row>
    <row r="7432" spans="1:1" ht="16" x14ac:dyDescent="0.25">
      <c r="A7432" s="17"/>
    </row>
    <row r="7433" spans="1:1" ht="16" x14ac:dyDescent="0.25">
      <c r="A7433" s="17"/>
    </row>
    <row r="7434" spans="1:1" ht="16" x14ac:dyDescent="0.25">
      <c r="A7434" s="17"/>
    </row>
    <row r="7435" spans="1:1" ht="16" x14ac:dyDescent="0.25">
      <c r="A7435" s="17"/>
    </row>
    <row r="7436" spans="1:1" ht="16" x14ac:dyDescent="0.25">
      <c r="A7436" s="17"/>
    </row>
    <row r="7437" spans="1:1" ht="16" x14ac:dyDescent="0.25">
      <c r="A7437" s="17"/>
    </row>
    <row r="7438" spans="1:1" ht="16" x14ac:dyDescent="0.25">
      <c r="A7438" s="17"/>
    </row>
    <row r="7439" spans="1:1" ht="16" x14ac:dyDescent="0.25">
      <c r="A7439" s="17"/>
    </row>
    <row r="7440" spans="1:1" ht="16" x14ac:dyDescent="0.25">
      <c r="A7440" s="17"/>
    </row>
    <row r="7441" spans="1:1" ht="16" x14ac:dyDescent="0.25">
      <c r="A7441" s="17"/>
    </row>
    <row r="7442" spans="1:1" ht="16" x14ac:dyDescent="0.25">
      <c r="A7442" s="17"/>
    </row>
    <row r="7443" spans="1:1" ht="16" x14ac:dyDescent="0.25">
      <c r="A7443" s="17"/>
    </row>
    <row r="7444" spans="1:1" ht="16" x14ac:dyDescent="0.25">
      <c r="A7444" s="17"/>
    </row>
    <row r="7445" spans="1:1" ht="16" x14ac:dyDescent="0.25">
      <c r="A7445" s="17"/>
    </row>
    <row r="7446" spans="1:1" ht="16" x14ac:dyDescent="0.25">
      <c r="A7446" s="17"/>
    </row>
    <row r="7447" spans="1:1" ht="16" x14ac:dyDescent="0.25">
      <c r="A7447" s="17"/>
    </row>
    <row r="7448" spans="1:1" ht="16" x14ac:dyDescent="0.25">
      <c r="A7448" s="17"/>
    </row>
    <row r="7449" spans="1:1" ht="16" x14ac:dyDescent="0.25">
      <c r="A7449" s="17"/>
    </row>
    <row r="7450" spans="1:1" ht="16" x14ac:dyDescent="0.25">
      <c r="A7450" s="17"/>
    </row>
    <row r="7451" spans="1:1" ht="16" x14ac:dyDescent="0.25">
      <c r="A7451" s="17"/>
    </row>
    <row r="7452" spans="1:1" ht="16" x14ac:dyDescent="0.25">
      <c r="A7452" s="17"/>
    </row>
    <row r="7453" spans="1:1" ht="16" x14ac:dyDescent="0.25">
      <c r="A7453" s="17"/>
    </row>
    <row r="7454" spans="1:1" ht="16" x14ac:dyDescent="0.25">
      <c r="A7454" s="17"/>
    </row>
    <row r="7455" spans="1:1" ht="16" x14ac:dyDescent="0.25">
      <c r="A7455" s="17"/>
    </row>
    <row r="7456" spans="1:1" ht="16" x14ac:dyDescent="0.25">
      <c r="A7456" s="17"/>
    </row>
    <row r="7457" spans="1:1" ht="16" x14ac:dyDescent="0.25">
      <c r="A7457" s="17"/>
    </row>
    <row r="7458" spans="1:1" ht="16" x14ac:dyDescent="0.25">
      <c r="A7458" s="17"/>
    </row>
    <row r="7459" spans="1:1" ht="16" x14ac:dyDescent="0.25">
      <c r="A7459" s="17"/>
    </row>
    <row r="7460" spans="1:1" ht="16" x14ac:dyDescent="0.25">
      <c r="A7460" s="17"/>
    </row>
    <row r="7461" spans="1:1" ht="16" x14ac:dyDescent="0.25">
      <c r="A7461" s="17"/>
    </row>
    <row r="7462" spans="1:1" ht="16" x14ac:dyDescent="0.25">
      <c r="A7462" s="17"/>
    </row>
    <row r="7463" spans="1:1" ht="16" x14ac:dyDescent="0.25">
      <c r="A7463" s="17"/>
    </row>
    <row r="7464" spans="1:1" ht="16" x14ac:dyDescent="0.25">
      <c r="A7464" s="17"/>
    </row>
    <row r="7465" spans="1:1" ht="16" x14ac:dyDescent="0.25">
      <c r="A7465" s="17"/>
    </row>
    <row r="7466" spans="1:1" ht="16" x14ac:dyDescent="0.25">
      <c r="A7466" s="17"/>
    </row>
    <row r="7467" spans="1:1" ht="16" x14ac:dyDescent="0.25">
      <c r="A7467" s="17"/>
    </row>
    <row r="7468" spans="1:1" ht="16" x14ac:dyDescent="0.25">
      <c r="A7468" s="17"/>
    </row>
    <row r="7469" spans="1:1" ht="16" x14ac:dyDescent="0.25">
      <c r="A7469" s="17"/>
    </row>
    <row r="7470" spans="1:1" ht="16" x14ac:dyDescent="0.25">
      <c r="A7470" s="17"/>
    </row>
    <row r="7471" spans="1:1" ht="16" x14ac:dyDescent="0.25">
      <c r="A7471" s="17"/>
    </row>
    <row r="7472" spans="1:1" ht="16" x14ac:dyDescent="0.25">
      <c r="A7472" s="17"/>
    </row>
    <row r="7473" spans="1:1" ht="16" x14ac:dyDescent="0.25">
      <c r="A7473" s="17"/>
    </row>
    <row r="7474" spans="1:1" ht="16" x14ac:dyDescent="0.25">
      <c r="A7474" s="17"/>
    </row>
    <row r="7475" spans="1:1" ht="16" x14ac:dyDescent="0.25">
      <c r="A7475" s="17"/>
    </row>
    <row r="7476" spans="1:1" ht="16" x14ac:dyDescent="0.25">
      <c r="A7476" s="17"/>
    </row>
    <row r="7477" spans="1:1" ht="16" x14ac:dyDescent="0.25">
      <c r="A7477" s="17"/>
    </row>
    <row r="7478" spans="1:1" ht="16" x14ac:dyDescent="0.25">
      <c r="A7478" s="17"/>
    </row>
    <row r="7479" spans="1:1" ht="16" x14ac:dyDescent="0.25">
      <c r="A7479" s="17"/>
    </row>
    <row r="7480" spans="1:1" ht="16" x14ac:dyDescent="0.25">
      <c r="A7480" s="17"/>
    </row>
    <row r="7481" spans="1:1" ht="16" x14ac:dyDescent="0.25">
      <c r="A7481" s="17"/>
    </row>
    <row r="7482" spans="1:1" ht="16" x14ac:dyDescent="0.25">
      <c r="A7482" s="17"/>
    </row>
    <row r="7483" spans="1:1" ht="16" x14ac:dyDescent="0.25">
      <c r="A7483" s="17"/>
    </row>
    <row r="7484" spans="1:1" ht="16" x14ac:dyDescent="0.25">
      <c r="A7484" s="17"/>
    </row>
    <row r="7485" spans="1:1" ht="16" x14ac:dyDescent="0.25">
      <c r="A7485" s="17"/>
    </row>
    <row r="7486" spans="1:1" ht="16" x14ac:dyDescent="0.25">
      <c r="A7486" s="17"/>
    </row>
    <row r="7487" spans="1:1" ht="16" x14ac:dyDescent="0.25">
      <c r="A7487" s="17"/>
    </row>
    <row r="7488" spans="1:1" ht="16" x14ac:dyDescent="0.25">
      <c r="A7488" s="17"/>
    </row>
    <row r="7489" spans="1:1" ht="16" x14ac:dyDescent="0.25">
      <c r="A7489" s="17"/>
    </row>
    <row r="7490" spans="1:1" ht="16" x14ac:dyDescent="0.25">
      <c r="A7490" s="17"/>
    </row>
    <row r="7491" spans="1:1" ht="16" x14ac:dyDescent="0.25">
      <c r="A7491" s="17"/>
    </row>
    <row r="7492" spans="1:1" ht="16" x14ac:dyDescent="0.25">
      <c r="A7492" s="17"/>
    </row>
    <row r="7493" spans="1:1" ht="16" x14ac:dyDescent="0.25">
      <c r="A7493" s="17"/>
    </row>
    <row r="7494" spans="1:1" ht="16" x14ac:dyDescent="0.25">
      <c r="A7494" s="17"/>
    </row>
    <row r="7495" spans="1:1" ht="16" x14ac:dyDescent="0.25">
      <c r="A7495" s="17"/>
    </row>
    <row r="7496" spans="1:1" ht="16" x14ac:dyDescent="0.25">
      <c r="A7496" s="17"/>
    </row>
    <row r="7497" spans="1:1" ht="16" x14ac:dyDescent="0.25">
      <c r="A7497" s="17"/>
    </row>
    <row r="7498" spans="1:1" ht="16" x14ac:dyDescent="0.25">
      <c r="A7498" s="17"/>
    </row>
    <row r="7499" spans="1:1" ht="16" x14ac:dyDescent="0.25">
      <c r="A7499" s="17"/>
    </row>
    <row r="7500" spans="1:1" ht="16" x14ac:dyDescent="0.25">
      <c r="A7500" s="17"/>
    </row>
    <row r="7501" spans="1:1" ht="16" x14ac:dyDescent="0.25">
      <c r="A7501" s="17"/>
    </row>
    <row r="7502" spans="1:1" ht="16" x14ac:dyDescent="0.25">
      <c r="A7502" s="17"/>
    </row>
    <row r="7503" spans="1:1" ht="16" x14ac:dyDescent="0.25">
      <c r="A7503" s="17"/>
    </row>
    <row r="7504" spans="1:1" ht="16" x14ac:dyDescent="0.25">
      <c r="A7504" s="17"/>
    </row>
    <row r="7505" spans="1:1" ht="16" x14ac:dyDescent="0.25">
      <c r="A7505" s="17"/>
    </row>
    <row r="7506" spans="1:1" ht="16" x14ac:dyDescent="0.25">
      <c r="A7506" s="17"/>
    </row>
    <row r="7507" spans="1:1" ht="16" x14ac:dyDescent="0.25">
      <c r="A7507" s="17"/>
    </row>
    <row r="7508" spans="1:1" ht="16" x14ac:dyDescent="0.25">
      <c r="A7508" s="17"/>
    </row>
    <row r="7509" spans="1:1" ht="16" x14ac:dyDescent="0.25">
      <c r="A7509" s="17"/>
    </row>
    <row r="7510" spans="1:1" ht="16" x14ac:dyDescent="0.25">
      <c r="A7510" s="17"/>
    </row>
    <row r="7511" spans="1:1" ht="16" x14ac:dyDescent="0.25">
      <c r="A7511" s="17"/>
    </row>
    <row r="7512" spans="1:1" ht="16" x14ac:dyDescent="0.25">
      <c r="A7512" s="17"/>
    </row>
    <row r="7513" spans="1:1" ht="16" x14ac:dyDescent="0.25">
      <c r="A7513" s="17"/>
    </row>
    <row r="7514" spans="1:1" ht="16" x14ac:dyDescent="0.25">
      <c r="A7514" s="17"/>
    </row>
    <row r="7515" spans="1:1" ht="16" x14ac:dyDescent="0.25">
      <c r="A7515" s="17"/>
    </row>
    <row r="7516" spans="1:1" ht="16" x14ac:dyDescent="0.25">
      <c r="A7516" s="17"/>
    </row>
    <row r="7517" spans="1:1" ht="16" x14ac:dyDescent="0.25">
      <c r="A7517" s="17"/>
    </row>
    <row r="7518" spans="1:1" ht="16" x14ac:dyDescent="0.25">
      <c r="A7518" s="17"/>
    </row>
    <row r="7519" spans="1:1" ht="16" x14ac:dyDescent="0.25">
      <c r="A7519" s="17"/>
    </row>
    <row r="7520" spans="1:1" ht="16" x14ac:dyDescent="0.25">
      <c r="A7520" s="17"/>
    </row>
    <row r="7521" spans="1:1" ht="16" x14ac:dyDescent="0.25">
      <c r="A7521" s="17"/>
    </row>
    <row r="7522" spans="1:1" ht="16" x14ac:dyDescent="0.25">
      <c r="A7522" s="17"/>
    </row>
    <row r="7523" spans="1:1" ht="16" x14ac:dyDescent="0.25">
      <c r="A7523" s="17"/>
    </row>
    <row r="7524" spans="1:1" ht="16" x14ac:dyDescent="0.25">
      <c r="A7524" s="17"/>
    </row>
    <row r="7525" spans="1:1" ht="16" x14ac:dyDescent="0.25">
      <c r="A7525" s="17"/>
    </row>
    <row r="7526" spans="1:1" ht="16" x14ac:dyDescent="0.25">
      <c r="A7526" s="17"/>
    </row>
    <row r="7527" spans="1:1" ht="16" x14ac:dyDescent="0.25">
      <c r="A7527" s="17"/>
    </row>
    <row r="7528" spans="1:1" ht="16" x14ac:dyDescent="0.25">
      <c r="A7528" s="17"/>
    </row>
    <row r="7529" spans="1:1" ht="16" x14ac:dyDescent="0.25">
      <c r="A7529" s="17"/>
    </row>
    <row r="7530" spans="1:1" ht="16" x14ac:dyDescent="0.25">
      <c r="A7530" s="17"/>
    </row>
    <row r="7531" spans="1:1" ht="16" x14ac:dyDescent="0.25">
      <c r="A7531" s="17"/>
    </row>
    <row r="7532" spans="1:1" ht="16" x14ac:dyDescent="0.25">
      <c r="A7532" s="17"/>
    </row>
    <row r="7533" spans="1:1" ht="16" x14ac:dyDescent="0.25">
      <c r="A7533" s="17"/>
    </row>
    <row r="7534" spans="1:1" ht="16" x14ac:dyDescent="0.25">
      <c r="A7534" s="17"/>
    </row>
    <row r="7535" spans="1:1" ht="16" x14ac:dyDescent="0.25">
      <c r="A7535" s="17"/>
    </row>
    <row r="7536" spans="1:1" ht="16" x14ac:dyDescent="0.25">
      <c r="A7536" s="17"/>
    </row>
    <row r="7537" spans="1:1" ht="16" x14ac:dyDescent="0.25">
      <c r="A7537" s="17"/>
    </row>
    <row r="7538" spans="1:1" ht="16" x14ac:dyDescent="0.25">
      <c r="A7538" s="17"/>
    </row>
    <row r="7539" spans="1:1" ht="16" x14ac:dyDescent="0.25">
      <c r="A7539" s="17"/>
    </row>
    <row r="7540" spans="1:1" ht="16" x14ac:dyDescent="0.25">
      <c r="A7540" s="17"/>
    </row>
    <row r="7541" spans="1:1" ht="16" x14ac:dyDescent="0.25">
      <c r="A7541" s="17"/>
    </row>
    <row r="7542" spans="1:1" ht="16" x14ac:dyDescent="0.25">
      <c r="A7542" s="17"/>
    </row>
    <row r="7543" spans="1:1" ht="16" x14ac:dyDescent="0.25">
      <c r="A7543" s="17"/>
    </row>
    <row r="7544" spans="1:1" ht="16" x14ac:dyDescent="0.25">
      <c r="A7544" s="17"/>
    </row>
    <row r="7545" spans="1:1" ht="16" x14ac:dyDescent="0.25">
      <c r="A7545" s="17"/>
    </row>
    <row r="7546" spans="1:1" ht="16" x14ac:dyDescent="0.25">
      <c r="A7546" s="17"/>
    </row>
    <row r="7547" spans="1:1" ht="16" x14ac:dyDescent="0.25">
      <c r="A7547" s="17"/>
    </row>
    <row r="7548" spans="1:1" ht="16" x14ac:dyDescent="0.25">
      <c r="A7548" s="17"/>
    </row>
    <row r="7549" spans="1:1" ht="16" x14ac:dyDescent="0.25">
      <c r="A7549" s="17"/>
    </row>
    <row r="7550" spans="1:1" ht="16" x14ac:dyDescent="0.25">
      <c r="A7550" s="17"/>
    </row>
    <row r="7551" spans="1:1" ht="16" x14ac:dyDescent="0.25">
      <c r="A7551" s="17"/>
    </row>
    <row r="7552" spans="1:1" ht="16" x14ac:dyDescent="0.25">
      <c r="A7552" s="17"/>
    </row>
    <row r="7553" spans="1:1" ht="16" x14ac:dyDescent="0.25">
      <c r="A7553" s="17"/>
    </row>
    <row r="7554" spans="1:1" ht="16" x14ac:dyDescent="0.25">
      <c r="A7554" s="17"/>
    </row>
    <row r="7555" spans="1:1" ht="16" x14ac:dyDescent="0.25">
      <c r="A7555" s="17"/>
    </row>
    <row r="7556" spans="1:1" ht="16" x14ac:dyDescent="0.25">
      <c r="A7556" s="17"/>
    </row>
    <row r="7557" spans="1:1" ht="16" x14ac:dyDescent="0.25">
      <c r="A7557" s="17"/>
    </row>
    <row r="7558" spans="1:1" ht="16" x14ac:dyDescent="0.25">
      <c r="A7558" s="17"/>
    </row>
    <row r="7559" spans="1:1" ht="16" x14ac:dyDescent="0.25">
      <c r="A7559" s="17"/>
    </row>
    <row r="7560" spans="1:1" ht="16" x14ac:dyDescent="0.25">
      <c r="A7560" s="17"/>
    </row>
    <row r="7561" spans="1:1" ht="16" x14ac:dyDescent="0.25">
      <c r="A7561" s="17"/>
    </row>
    <row r="7562" spans="1:1" ht="16" x14ac:dyDescent="0.25">
      <c r="A7562" s="17"/>
    </row>
    <row r="7563" spans="1:1" ht="16" x14ac:dyDescent="0.25">
      <c r="A7563" s="17"/>
    </row>
    <row r="7564" spans="1:1" ht="16" x14ac:dyDescent="0.25">
      <c r="A7564" s="17"/>
    </row>
    <row r="7565" spans="1:1" ht="16" x14ac:dyDescent="0.25">
      <c r="A7565" s="17"/>
    </row>
    <row r="7566" spans="1:1" ht="16" x14ac:dyDescent="0.25">
      <c r="A7566" s="17"/>
    </row>
    <row r="7567" spans="1:1" ht="16" x14ac:dyDescent="0.25">
      <c r="A7567" s="17"/>
    </row>
    <row r="7568" spans="1:1" ht="16" x14ac:dyDescent="0.25">
      <c r="A7568" s="17"/>
    </row>
    <row r="7569" spans="1:1" ht="16" x14ac:dyDescent="0.25">
      <c r="A7569" s="17"/>
    </row>
    <row r="7570" spans="1:1" ht="16" x14ac:dyDescent="0.25">
      <c r="A7570" s="17"/>
    </row>
    <row r="7571" spans="1:1" ht="16" x14ac:dyDescent="0.25">
      <c r="A7571" s="17"/>
    </row>
    <row r="7572" spans="1:1" ht="16" x14ac:dyDescent="0.25">
      <c r="A7572" s="17"/>
    </row>
    <row r="7573" spans="1:1" ht="16" x14ac:dyDescent="0.25">
      <c r="A7573" s="17"/>
    </row>
    <row r="7574" spans="1:1" ht="16" x14ac:dyDescent="0.25">
      <c r="A7574" s="17"/>
    </row>
    <row r="7575" spans="1:1" ht="16" x14ac:dyDescent="0.25">
      <c r="A7575" s="17"/>
    </row>
    <row r="7576" spans="1:1" ht="16" x14ac:dyDescent="0.25">
      <c r="A7576" s="17"/>
    </row>
    <row r="7577" spans="1:1" ht="16" x14ac:dyDescent="0.25">
      <c r="A7577" s="17"/>
    </row>
    <row r="7578" spans="1:1" ht="16" x14ac:dyDescent="0.25">
      <c r="A7578" s="17"/>
    </row>
    <row r="7579" spans="1:1" ht="16" x14ac:dyDescent="0.25">
      <c r="A7579" s="17"/>
    </row>
    <row r="7580" spans="1:1" ht="16" x14ac:dyDescent="0.25">
      <c r="A7580" s="17"/>
    </row>
    <row r="7581" spans="1:1" ht="16" x14ac:dyDescent="0.25">
      <c r="A7581" s="17"/>
    </row>
    <row r="7582" spans="1:1" ht="16" x14ac:dyDescent="0.25">
      <c r="A7582" s="17"/>
    </row>
    <row r="7583" spans="1:1" ht="16" x14ac:dyDescent="0.25">
      <c r="A7583" s="17"/>
    </row>
    <row r="7584" spans="1:1" ht="16" x14ac:dyDescent="0.25">
      <c r="A7584" s="17"/>
    </row>
    <row r="7585" spans="1:1" ht="16" x14ac:dyDescent="0.25">
      <c r="A7585" s="17"/>
    </row>
    <row r="7586" spans="1:1" ht="16" x14ac:dyDescent="0.25">
      <c r="A7586" s="17"/>
    </row>
    <row r="7587" spans="1:1" ht="16" x14ac:dyDescent="0.25">
      <c r="A7587" s="17"/>
    </row>
    <row r="7588" spans="1:1" ht="16" x14ac:dyDescent="0.25">
      <c r="A7588" s="17"/>
    </row>
    <row r="7589" spans="1:1" ht="16" x14ac:dyDescent="0.25">
      <c r="A7589" s="17"/>
    </row>
    <row r="7590" spans="1:1" ht="16" x14ac:dyDescent="0.25">
      <c r="A7590" s="17"/>
    </row>
    <row r="7591" spans="1:1" ht="16" x14ac:dyDescent="0.25">
      <c r="A7591" s="17"/>
    </row>
    <row r="7592" spans="1:1" ht="16" x14ac:dyDescent="0.25">
      <c r="A7592" s="17"/>
    </row>
    <row r="7593" spans="1:1" ht="16" x14ac:dyDescent="0.25">
      <c r="A7593" s="17"/>
    </row>
    <row r="7594" spans="1:1" ht="16" x14ac:dyDescent="0.25">
      <c r="A7594" s="17"/>
    </row>
    <row r="7595" spans="1:1" ht="16" x14ac:dyDescent="0.25">
      <c r="A7595" s="17"/>
    </row>
    <row r="7596" spans="1:1" ht="16" x14ac:dyDescent="0.25">
      <c r="A7596" s="17"/>
    </row>
    <row r="7597" spans="1:1" ht="16" x14ac:dyDescent="0.25">
      <c r="A7597" s="17"/>
    </row>
    <row r="7598" spans="1:1" ht="16" x14ac:dyDescent="0.25">
      <c r="A7598" s="17"/>
    </row>
    <row r="7599" spans="1:1" ht="16" x14ac:dyDescent="0.25">
      <c r="A7599" s="17"/>
    </row>
    <row r="7600" spans="1:1" ht="16" x14ac:dyDescent="0.25">
      <c r="A7600" s="17"/>
    </row>
    <row r="7601" spans="1:1" ht="16" x14ac:dyDescent="0.25">
      <c r="A7601" s="17"/>
    </row>
    <row r="7602" spans="1:1" ht="16" x14ac:dyDescent="0.25">
      <c r="A7602" s="17"/>
    </row>
    <row r="7603" spans="1:1" ht="16" x14ac:dyDescent="0.25">
      <c r="A7603" s="17"/>
    </row>
    <row r="7604" spans="1:1" ht="16" x14ac:dyDescent="0.25">
      <c r="A7604" s="17"/>
    </row>
    <row r="7605" spans="1:1" ht="16" x14ac:dyDescent="0.25">
      <c r="A7605" s="17"/>
    </row>
    <row r="7606" spans="1:1" ht="16" x14ac:dyDescent="0.25">
      <c r="A7606" s="17"/>
    </row>
    <row r="7607" spans="1:1" ht="16" x14ac:dyDescent="0.25">
      <c r="A7607" s="17"/>
    </row>
    <row r="7608" spans="1:1" ht="16" x14ac:dyDescent="0.25">
      <c r="A7608" s="17"/>
    </row>
    <row r="7609" spans="1:1" ht="16" x14ac:dyDescent="0.25">
      <c r="A7609" s="17"/>
    </row>
    <row r="7610" spans="1:1" ht="16" x14ac:dyDescent="0.25">
      <c r="A7610" s="17"/>
    </row>
    <row r="7611" spans="1:1" ht="16" x14ac:dyDescent="0.25">
      <c r="A7611" s="17"/>
    </row>
    <row r="7612" spans="1:1" ht="16" x14ac:dyDescent="0.25">
      <c r="A7612" s="17"/>
    </row>
    <row r="7613" spans="1:1" ht="16" x14ac:dyDescent="0.25">
      <c r="A7613" s="17"/>
    </row>
    <row r="7614" spans="1:1" ht="16" x14ac:dyDescent="0.25">
      <c r="A7614" s="17"/>
    </row>
    <row r="7615" spans="1:1" ht="16" x14ac:dyDescent="0.25">
      <c r="A7615" s="17"/>
    </row>
    <row r="7616" spans="1:1" ht="16" x14ac:dyDescent="0.25">
      <c r="A7616" s="17"/>
    </row>
    <row r="7617" spans="1:1" ht="16" x14ac:dyDescent="0.25">
      <c r="A7617" s="17"/>
    </row>
    <row r="7618" spans="1:1" ht="16" x14ac:dyDescent="0.25">
      <c r="A7618" s="17"/>
    </row>
    <row r="7619" spans="1:1" ht="16" x14ac:dyDescent="0.25">
      <c r="A7619" s="17"/>
    </row>
    <row r="7620" spans="1:1" ht="16" x14ac:dyDescent="0.25">
      <c r="A7620" s="17"/>
    </row>
    <row r="7621" spans="1:1" ht="16" x14ac:dyDescent="0.25">
      <c r="A7621" s="17"/>
    </row>
    <row r="7622" spans="1:1" ht="16" x14ac:dyDescent="0.25">
      <c r="A7622" s="17"/>
    </row>
    <row r="7623" spans="1:1" ht="16" x14ac:dyDescent="0.25">
      <c r="A7623" s="17"/>
    </row>
    <row r="7624" spans="1:1" ht="16" x14ac:dyDescent="0.25">
      <c r="A7624" s="17"/>
    </row>
    <row r="7625" spans="1:1" ht="16" x14ac:dyDescent="0.25">
      <c r="A7625" s="17"/>
    </row>
    <row r="7626" spans="1:1" ht="16" x14ac:dyDescent="0.25">
      <c r="A7626" s="17"/>
    </row>
    <row r="7627" spans="1:1" ht="16" x14ac:dyDescent="0.25">
      <c r="A7627" s="17"/>
    </row>
    <row r="7628" spans="1:1" ht="16" x14ac:dyDescent="0.25">
      <c r="A7628" s="17"/>
    </row>
    <row r="7629" spans="1:1" ht="16" x14ac:dyDescent="0.25">
      <c r="A7629" s="17"/>
    </row>
    <row r="7630" spans="1:1" ht="16" x14ac:dyDescent="0.25">
      <c r="A7630" s="17"/>
    </row>
    <row r="7631" spans="1:1" ht="16" x14ac:dyDescent="0.25">
      <c r="A7631" s="17"/>
    </row>
    <row r="7632" spans="1:1" ht="16" x14ac:dyDescent="0.25">
      <c r="A7632" s="17"/>
    </row>
    <row r="7633" spans="1:1" ht="16" x14ac:dyDescent="0.25">
      <c r="A7633" s="17"/>
    </row>
    <row r="7634" spans="1:1" ht="16" x14ac:dyDescent="0.25">
      <c r="A7634" s="17"/>
    </row>
    <row r="7635" spans="1:1" ht="16" x14ac:dyDescent="0.25">
      <c r="A7635" s="17"/>
    </row>
    <row r="7636" spans="1:1" ht="16" x14ac:dyDescent="0.25">
      <c r="A7636" s="17"/>
    </row>
    <row r="7637" spans="1:1" ht="16" x14ac:dyDescent="0.25">
      <c r="A7637" s="17"/>
    </row>
    <row r="7638" spans="1:1" ht="16" x14ac:dyDescent="0.25">
      <c r="A7638" s="17"/>
    </row>
    <row r="7639" spans="1:1" ht="16" x14ac:dyDescent="0.25">
      <c r="A7639" s="17"/>
    </row>
    <row r="7640" spans="1:1" ht="16" x14ac:dyDescent="0.25">
      <c r="A7640" s="17"/>
    </row>
    <row r="7641" spans="1:1" ht="16" x14ac:dyDescent="0.25">
      <c r="A7641" s="17"/>
    </row>
    <row r="7642" spans="1:1" ht="16" x14ac:dyDescent="0.25">
      <c r="A7642" s="17"/>
    </row>
    <row r="7643" spans="1:1" ht="16" x14ac:dyDescent="0.25">
      <c r="A7643" s="17"/>
    </row>
    <row r="7644" spans="1:1" ht="16" x14ac:dyDescent="0.25">
      <c r="A7644" s="17"/>
    </row>
    <row r="7645" spans="1:1" ht="16" x14ac:dyDescent="0.25">
      <c r="A7645" s="17"/>
    </row>
    <row r="7646" spans="1:1" ht="16" x14ac:dyDescent="0.25">
      <c r="A7646" s="17"/>
    </row>
    <row r="7647" spans="1:1" ht="16" x14ac:dyDescent="0.25">
      <c r="A7647" s="17"/>
    </row>
    <row r="7648" spans="1:1" ht="16" x14ac:dyDescent="0.25">
      <c r="A7648" s="17"/>
    </row>
    <row r="7649" spans="1:1" ht="16" x14ac:dyDescent="0.25">
      <c r="A7649" s="17"/>
    </row>
    <row r="7650" spans="1:1" ht="16" x14ac:dyDescent="0.25">
      <c r="A7650" s="17"/>
    </row>
    <row r="7651" spans="1:1" ht="16" x14ac:dyDescent="0.25">
      <c r="A7651" s="17"/>
    </row>
    <row r="7652" spans="1:1" ht="16" x14ac:dyDescent="0.25">
      <c r="A7652" s="17"/>
    </row>
    <row r="7653" spans="1:1" ht="16" x14ac:dyDescent="0.25">
      <c r="A7653" s="17"/>
    </row>
    <row r="7654" spans="1:1" ht="16" x14ac:dyDescent="0.25">
      <c r="A7654" s="17"/>
    </row>
    <row r="7655" spans="1:1" ht="16" x14ac:dyDescent="0.25">
      <c r="A7655" s="17"/>
    </row>
    <row r="7656" spans="1:1" ht="16" x14ac:dyDescent="0.25">
      <c r="A7656" s="17"/>
    </row>
    <row r="7657" spans="1:1" ht="16" x14ac:dyDescent="0.25">
      <c r="A7657" s="17"/>
    </row>
    <row r="7658" spans="1:1" ht="16" x14ac:dyDescent="0.25">
      <c r="A7658" s="17"/>
    </row>
    <row r="7659" spans="1:1" ht="16" x14ac:dyDescent="0.25">
      <c r="A7659" s="17"/>
    </row>
    <row r="7660" spans="1:1" ht="16" x14ac:dyDescent="0.25">
      <c r="A7660" s="17"/>
    </row>
    <row r="7661" spans="1:1" ht="16" x14ac:dyDescent="0.25">
      <c r="A7661" s="17"/>
    </row>
    <row r="7662" spans="1:1" ht="16" x14ac:dyDescent="0.25">
      <c r="A7662" s="17"/>
    </row>
    <row r="7663" spans="1:1" ht="16" x14ac:dyDescent="0.25">
      <c r="A7663" s="17"/>
    </row>
    <row r="7664" spans="1:1" ht="16" x14ac:dyDescent="0.25">
      <c r="A7664" s="17"/>
    </row>
    <row r="7665" spans="1:1" ht="16" x14ac:dyDescent="0.25">
      <c r="A7665" s="17"/>
    </row>
    <row r="7666" spans="1:1" ht="16" x14ac:dyDescent="0.25">
      <c r="A7666" s="17"/>
    </row>
    <row r="7667" spans="1:1" ht="16" x14ac:dyDescent="0.25">
      <c r="A7667" s="17"/>
    </row>
    <row r="7668" spans="1:1" ht="16" x14ac:dyDescent="0.25">
      <c r="A7668" s="17"/>
    </row>
    <row r="7669" spans="1:1" ht="16" x14ac:dyDescent="0.25">
      <c r="A7669" s="17"/>
    </row>
    <row r="7670" spans="1:1" ht="16" x14ac:dyDescent="0.25">
      <c r="A7670" s="17"/>
    </row>
    <row r="7671" spans="1:1" ht="16" x14ac:dyDescent="0.25">
      <c r="A7671" s="17"/>
    </row>
    <row r="7672" spans="1:1" ht="16" x14ac:dyDescent="0.25">
      <c r="A7672" s="17"/>
    </row>
    <row r="7673" spans="1:1" ht="16" x14ac:dyDescent="0.25">
      <c r="A7673" s="17"/>
    </row>
    <row r="7674" spans="1:1" ht="16" x14ac:dyDescent="0.25">
      <c r="A7674" s="17"/>
    </row>
    <row r="7675" spans="1:1" ht="16" x14ac:dyDescent="0.25">
      <c r="A7675" s="17"/>
    </row>
    <row r="7676" spans="1:1" ht="16" x14ac:dyDescent="0.25">
      <c r="A7676" s="17"/>
    </row>
    <row r="7677" spans="1:1" ht="16" x14ac:dyDescent="0.25">
      <c r="A7677" s="17"/>
    </row>
    <row r="7678" spans="1:1" ht="16" x14ac:dyDescent="0.25">
      <c r="A7678" s="17"/>
    </row>
    <row r="7679" spans="1:1" ht="16" x14ac:dyDescent="0.25">
      <c r="A7679" s="17"/>
    </row>
    <row r="7680" spans="1:1" ht="16" x14ac:dyDescent="0.25">
      <c r="A7680" s="17"/>
    </row>
    <row r="7681" spans="1:1" ht="16" x14ac:dyDescent="0.25">
      <c r="A7681" s="17"/>
    </row>
    <row r="7682" spans="1:1" ht="16" x14ac:dyDescent="0.25">
      <c r="A7682" s="17"/>
    </row>
    <row r="7683" spans="1:1" ht="16" x14ac:dyDescent="0.25">
      <c r="A7683" s="17"/>
    </row>
    <row r="7684" spans="1:1" ht="16" x14ac:dyDescent="0.25">
      <c r="A7684" s="17"/>
    </row>
    <row r="7685" spans="1:1" ht="16" x14ac:dyDescent="0.25">
      <c r="A7685" s="17"/>
    </row>
    <row r="7686" spans="1:1" ht="16" x14ac:dyDescent="0.25">
      <c r="A7686" s="17"/>
    </row>
    <row r="7687" spans="1:1" ht="16" x14ac:dyDescent="0.25">
      <c r="A7687" s="17"/>
    </row>
    <row r="7688" spans="1:1" ht="16" x14ac:dyDescent="0.25">
      <c r="A7688" s="17"/>
    </row>
    <row r="7689" spans="1:1" ht="16" x14ac:dyDescent="0.25">
      <c r="A7689" s="17"/>
    </row>
    <row r="7690" spans="1:1" ht="16" x14ac:dyDescent="0.25">
      <c r="A7690" s="17"/>
    </row>
    <row r="7691" spans="1:1" ht="16" x14ac:dyDescent="0.25">
      <c r="A7691" s="17"/>
    </row>
    <row r="7692" spans="1:1" ht="16" x14ac:dyDescent="0.25">
      <c r="A7692" s="17"/>
    </row>
    <row r="7693" spans="1:1" ht="16" x14ac:dyDescent="0.25">
      <c r="A7693" s="17"/>
    </row>
    <row r="7694" spans="1:1" ht="16" x14ac:dyDescent="0.25">
      <c r="A7694" s="17"/>
    </row>
    <row r="7695" spans="1:1" ht="16" x14ac:dyDescent="0.25">
      <c r="A7695" s="17"/>
    </row>
    <row r="7696" spans="1:1" ht="16" x14ac:dyDescent="0.25">
      <c r="A7696" s="17"/>
    </row>
    <row r="7697" spans="1:1" ht="16" x14ac:dyDescent="0.25">
      <c r="A7697" s="17"/>
    </row>
    <row r="7698" spans="1:1" ht="16" x14ac:dyDescent="0.25">
      <c r="A7698" s="17"/>
    </row>
    <row r="7699" spans="1:1" ht="16" x14ac:dyDescent="0.25">
      <c r="A7699" s="17"/>
    </row>
    <row r="7700" spans="1:1" ht="16" x14ac:dyDescent="0.25">
      <c r="A7700" s="17"/>
    </row>
    <row r="7701" spans="1:1" ht="16" x14ac:dyDescent="0.25">
      <c r="A7701" s="17"/>
    </row>
    <row r="7702" spans="1:1" ht="16" x14ac:dyDescent="0.25">
      <c r="A7702" s="17"/>
    </row>
    <row r="7703" spans="1:1" ht="16" x14ac:dyDescent="0.25">
      <c r="A7703" s="17"/>
    </row>
    <row r="7704" spans="1:1" ht="16" x14ac:dyDescent="0.25">
      <c r="A7704" s="17"/>
    </row>
    <row r="7705" spans="1:1" ht="16" x14ac:dyDescent="0.25">
      <c r="A7705" s="17"/>
    </row>
    <row r="7706" spans="1:1" ht="16" x14ac:dyDescent="0.25">
      <c r="A7706" s="17"/>
    </row>
    <row r="7707" spans="1:1" ht="16" x14ac:dyDescent="0.25">
      <c r="A7707" s="17"/>
    </row>
    <row r="7708" spans="1:1" ht="16" x14ac:dyDescent="0.25">
      <c r="A7708" s="17"/>
    </row>
    <row r="7709" spans="1:1" ht="16" x14ac:dyDescent="0.25">
      <c r="A7709" s="17"/>
    </row>
    <row r="7710" spans="1:1" ht="16" x14ac:dyDescent="0.25">
      <c r="A7710" s="17"/>
    </row>
    <row r="7711" spans="1:1" ht="16" x14ac:dyDescent="0.25">
      <c r="A7711" s="17"/>
    </row>
    <row r="7712" spans="1:1" ht="16" x14ac:dyDescent="0.25">
      <c r="A7712" s="17"/>
    </row>
    <row r="7713" spans="1:1" ht="16" x14ac:dyDescent="0.25">
      <c r="A7713" s="17"/>
    </row>
    <row r="7714" spans="1:1" ht="16" x14ac:dyDescent="0.25">
      <c r="A7714" s="17"/>
    </row>
    <row r="7715" spans="1:1" ht="16" x14ac:dyDescent="0.25">
      <c r="A7715" s="17"/>
    </row>
    <row r="7716" spans="1:1" ht="16" x14ac:dyDescent="0.25">
      <c r="A7716" s="17"/>
    </row>
    <row r="7717" spans="1:1" ht="16" x14ac:dyDescent="0.25">
      <c r="A7717" s="17"/>
    </row>
    <row r="7718" spans="1:1" ht="16" x14ac:dyDescent="0.25">
      <c r="A7718" s="17"/>
    </row>
    <row r="7719" spans="1:1" ht="16" x14ac:dyDescent="0.25">
      <c r="A7719" s="17"/>
    </row>
    <row r="7720" spans="1:1" ht="16" x14ac:dyDescent="0.25">
      <c r="A7720" s="17"/>
    </row>
    <row r="7721" spans="1:1" ht="16" x14ac:dyDescent="0.25">
      <c r="A7721" s="17"/>
    </row>
    <row r="7722" spans="1:1" ht="16" x14ac:dyDescent="0.25">
      <c r="A7722" s="17"/>
    </row>
    <row r="7723" spans="1:1" ht="16" x14ac:dyDescent="0.25">
      <c r="A7723" s="17"/>
    </row>
    <row r="7724" spans="1:1" ht="16" x14ac:dyDescent="0.25">
      <c r="A7724" s="17"/>
    </row>
    <row r="7725" spans="1:1" ht="16" x14ac:dyDescent="0.25">
      <c r="A7725" s="17"/>
    </row>
    <row r="7726" spans="1:1" ht="16" x14ac:dyDescent="0.25">
      <c r="A7726" s="17"/>
    </row>
    <row r="7727" spans="1:1" ht="16" x14ac:dyDescent="0.25">
      <c r="A7727" s="17"/>
    </row>
    <row r="7728" spans="1:1" ht="16" x14ac:dyDescent="0.25">
      <c r="A7728" s="17"/>
    </row>
    <row r="7729" spans="1:1" ht="16" x14ac:dyDescent="0.25">
      <c r="A7729" s="17"/>
    </row>
    <row r="7730" spans="1:1" ht="16" x14ac:dyDescent="0.25">
      <c r="A7730" s="17"/>
    </row>
    <row r="7731" spans="1:1" ht="16" x14ac:dyDescent="0.25">
      <c r="A7731" s="17"/>
    </row>
    <row r="7732" spans="1:1" ht="16" x14ac:dyDescent="0.25">
      <c r="A7732" s="17"/>
    </row>
    <row r="7733" spans="1:1" ht="16" x14ac:dyDescent="0.25">
      <c r="A7733" s="17"/>
    </row>
    <row r="7734" spans="1:1" ht="16" x14ac:dyDescent="0.25">
      <c r="A7734" s="17"/>
    </row>
    <row r="7735" spans="1:1" ht="16" x14ac:dyDescent="0.25">
      <c r="A7735" s="17"/>
    </row>
    <row r="7736" spans="1:1" ht="16" x14ac:dyDescent="0.25">
      <c r="A7736" s="17"/>
    </row>
    <row r="7737" spans="1:1" ht="16" x14ac:dyDescent="0.25">
      <c r="A7737" s="17"/>
    </row>
    <row r="7738" spans="1:1" ht="16" x14ac:dyDescent="0.25">
      <c r="A7738" s="17"/>
    </row>
    <row r="7739" spans="1:1" ht="16" x14ac:dyDescent="0.25">
      <c r="A7739" s="17"/>
    </row>
    <row r="7740" spans="1:1" ht="16" x14ac:dyDescent="0.25">
      <c r="A7740" s="17"/>
    </row>
    <row r="7741" spans="1:1" ht="16" x14ac:dyDescent="0.25">
      <c r="A7741" s="17"/>
    </row>
    <row r="7742" spans="1:1" ht="16" x14ac:dyDescent="0.25">
      <c r="A7742" s="17"/>
    </row>
    <row r="7743" spans="1:1" ht="16" x14ac:dyDescent="0.25">
      <c r="A7743" s="17"/>
    </row>
    <row r="7744" spans="1:1" ht="16" x14ac:dyDescent="0.25">
      <c r="A7744" s="17"/>
    </row>
    <row r="7745" spans="1:1" ht="16" x14ac:dyDescent="0.25">
      <c r="A7745" s="17"/>
    </row>
    <row r="7746" spans="1:1" ht="16" x14ac:dyDescent="0.25">
      <c r="A7746" s="17"/>
    </row>
    <row r="7747" spans="1:1" ht="16" x14ac:dyDescent="0.25">
      <c r="A7747" s="17"/>
    </row>
    <row r="7748" spans="1:1" ht="16" x14ac:dyDescent="0.25">
      <c r="A7748" s="17"/>
    </row>
    <row r="7749" spans="1:1" ht="16" x14ac:dyDescent="0.25">
      <c r="A7749" s="17"/>
    </row>
    <row r="7750" spans="1:1" ht="16" x14ac:dyDescent="0.25">
      <c r="A7750" s="17"/>
    </row>
    <row r="7751" spans="1:1" ht="16" x14ac:dyDescent="0.25">
      <c r="A7751" s="17"/>
    </row>
    <row r="7752" spans="1:1" ht="16" x14ac:dyDescent="0.25">
      <c r="A7752" s="17"/>
    </row>
    <row r="7753" spans="1:1" ht="16" x14ac:dyDescent="0.25">
      <c r="A7753" s="17"/>
    </row>
    <row r="7754" spans="1:1" ht="16" x14ac:dyDescent="0.25">
      <c r="A7754" s="17"/>
    </row>
    <row r="7755" spans="1:1" ht="16" x14ac:dyDescent="0.25">
      <c r="A7755" s="17"/>
    </row>
    <row r="7756" spans="1:1" ht="16" x14ac:dyDescent="0.25">
      <c r="A7756" s="17"/>
    </row>
    <row r="7757" spans="1:1" ht="16" x14ac:dyDescent="0.25">
      <c r="A7757" s="17"/>
    </row>
    <row r="7758" spans="1:1" ht="16" x14ac:dyDescent="0.25">
      <c r="A7758" s="17"/>
    </row>
    <row r="7759" spans="1:1" ht="16" x14ac:dyDescent="0.25">
      <c r="A7759" s="17"/>
    </row>
    <row r="7760" spans="1:1" ht="16" x14ac:dyDescent="0.25">
      <c r="A7760" s="17"/>
    </row>
    <row r="7761" spans="1:1" ht="16" x14ac:dyDescent="0.25">
      <c r="A7761" s="17"/>
    </row>
    <row r="7762" spans="1:1" ht="16" x14ac:dyDescent="0.25">
      <c r="A7762" s="17"/>
    </row>
    <row r="7763" spans="1:1" ht="16" x14ac:dyDescent="0.25">
      <c r="A7763" s="17"/>
    </row>
    <row r="7764" spans="1:1" ht="16" x14ac:dyDescent="0.25">
      <c r="A7764" s="17"/>
    </row>
    <row r="7765" spans="1:1" ht="16" x14ac:dyDescent="0.25">
      <c r="A7765" s="17"/>
    </row>
    <row r="7766" spans="1:1" ht="16" x14ac:dyDescent="0.25">
      <c r="A7766" s="17"/>
    </row>
    <row r="7767" spans="1:1" ht="16" x14ac:dyDescent="0.25">
      <c r="A7767" s="17"/>
    </row>
    <row r="7768" spans="1:1" ht="16" x14ac:dyDescent="0.25">
      <c r="A7768" s="17"/>
    </row>
    <row r="7769" spans="1:1" ht="16" x14ac:dyDescent="0.25">
      <c r="A7769" s="17"/>
    </row>
    <row r="7770" spans="1:1" ht="16" x14ac:dyDescent="0.25">
      <c r="A7770" s="17"/>
    </row>
    <row r="7771" spans="1:1" ht="16" x14ac:dyDescent="0.25">
      <c r="A7771" s="17"/>
    </row>
    <row r="7772" spans="1:1" ht="16" x14ac:dyDescent="0.25">
      <c r="A7772" s="17"/>
    </row>
    <row r="7773" spans="1:1" ht="16" x14ac:dyDescent="0.25">
      <c r="A7773" s="17"/>
    </row>
    <row r="7774" spans="1:1" ht="16" x14ac:dyDescent="0.25">
      <c r="A7774" s="17"/>
    </row>
    <row r="7775" spans="1:1" ht="16" x14ac:dyDescent="0.25">
      <c r="A7775" s="17"/>
    </row>
    <row r="7776" spans="1:1" ht="16" x14ac:dyDescent="0.25">
      <c r="A7776" s="17"/>
    </row>
    <row r="7777" spans="1:1" ht="16" x14ac:dyDescent="0.25">
      <c r="A7777" s="17"/>
    </row>
    <row r="7778" spans="1:1" ht="16" x14ac:dyDescent="0.25">
      <c r="A7778" s="17"/>
    </row>
    <row r="7779" spans="1:1" ht="16" x14ac:dyDescent="0.25">
      <c r="A7779" s="17"/>
    </row>
    <row r="7780" spans="1:1" ht="16" x14ac:dyDescent="0.25">
      <c r="A7780" s="17"/>
    </row>
    <row r="7781" spans="1:1" ht="16" x14ac:dyDescent="0.25">
      <c r="A7781" s="17"/>
    </row>
    <row r="7782" spans="1:1" ht="16" x14ac:dyDescent="0.25">
      <c r="A7782" s="17"/>
    </row>
    <row r="7783" spans="1:1" ht="16" x14ac:dyDescent="0.25">
      <c r="A7783" s="17"/>
    </row>
    <row r="7784" spans="1:1" ht="16" x14ac:dyDescent="0.25">
      <c r="A7784" s="17"/>
    </row>
    <row r="7785" spans="1:1" ht="16" x14ac:dyDescent="0.25">
      <c r="A7785" s="17"/>
    </row>
    <row r="7786" spans="1:1" ht="16" x14ac:dyDescent="0.25">
      <c r="A7786" s="17"/>
    </row>
    <row r="7787" spans="1:1" ht="16" x14ac:dyDescent="0.25">
      <c r="A7787" s="17"/>
    </row>
    <row r="7788" spans="1:1" ht="16" x14ac:dyDescent="0.25">
      <c r="A7788" s="17"/>
    </row>
    <row r="7789" spans="1:1" ht="16" x14ac:dyDescent="0.25">
      <c r="A7789" s="17"/>
    </row>
    <row r="7790" spans="1:1" ht="16" x14ac:dyDescent="0.25">
      <c r="A7790" s="17"/>
    </row>
    <row r="7791" spans="1:1" ht="16" x14ac:dyDescent="0.25">
      <c r="A7791" s="17"/>
    </row>
    <row r="7792" spans="1:1" ht="16" x14ac:dyDescent="0.25">
      <c r="A7792" s="17"/>
    </row>
    <row r="7793" spans="1:1" ht="16" x14ac:dyDescent="0.25">
      <c r="A7793" s="17"/>
    </row>
    <row r="7794" spans="1:1" ht="16" x14ac:dyDescent="0.25">
      <c r="A7794" s="17"/>
    </row>
    <row r="7795" spans="1:1" ht="16" x14ac:dyDescent="0.25">
      <c r="A7795" s="17"/>
    </row>
    <row r="7796" spans="1:1" ht="16" x14ac:dyDescent="0.25">
      <c r="A7796" s="17"/>
    </row>
    <row r="7797" spans="1:1" ht="16" x14ac:dyDescent="0.25">
      <c r="A7797" s="17"/>
    </row>
    <row r="7798" spans="1:1" ht="16" x14ac:dyDescent="0.25">
      <c r="A7798" s="17"/>
    </row>
    <row r="7799" spans="1:1" ht="16" x14ac:dyDescent="0.25">
      <c r="A7799" s="17"/>
    </row>
    <row r="7800" spans="1:1" ht="16" x14ac:dyDescent="0.25">
      <c r="A7800" s="17"/>
    </row>
    <row r="7801" spans="1:1" ht="16" x14ac:dyDescent="0.25">
      <c r="A7801" s="17"/>
    </row>
    <row r="7802" spans="1:1" ht="16" x14ac:dyDescent="0.25">
      <c r="A7802" s="17"/>
    </row>
    <row r="7803" spans="1:1" ht="16" x14ac:dyDescent="0.25">
      <c r="A7803" s="17"/>
    </row>
    <row r="7804" spans="1:1" ht="16" x14ac:dyDescent="0.25">
      <c r="A7804" s="17"/>
    </row>
    <row r="7805" spans="1:1" ht="16" x14ac:dyDescent="0.25">
      <c r="A7805" s="17"/>
    </row>
    <row r="7806" spans="1:1" ht="16" x14ac:dyDescent="0.25">
      <c r="A7806" s="17"/>
    </row>
    <row r="7807" spans="1:1" ht="16" x14ac:dyDescent="0.25">
      <c r="A7807" s="17"/>
    </row>
    <row r="7808" spans="1:1" ht="16" x14ac:dyDescent="0.25">
      <c r="A7808" s="17"/>
    </row>
    <row r="7809" spans="1:1" ht="16" x14ac:dyDescent="0.25">
      <c r="A7809" s="17"/>
    </row>
    <row r="7810" spans="1:1" ht="16" x14ac:dyDescent="0.25">
      <c r="A7810" s="17"/>
    </row>
    <row r="7811" spans="1:1" ht="16" x14ac:dyDescent="0.25">
      <c r="A7811" s="17"/>
    </row>
    <row r="7812" spans="1:1" ht="16" x14ac:dyDescent="0.25">
      <c r="A7812" s="17"/>
    </row>
    <row r="7813" spans="1:1" ht="16" x14ac:dyDescent="0.25">
      <c r="A7813" s="17"/>
    </row>
    <row r="7814" spans="1:1" ht="16" x14ac:dyDescent="0.25">
      <c r="A7814" s="17"/>
    </row>
    <row r="7815" spans="1:1" ht="16" x14ac:dyDescent="0.25">
      <c r="A7815" s="17"/>
    </row>
    <row r="7816" spans="1:1" ht="16" x14ac:dyDescent="0.25">
      <c r="A7816" s="17"/>
    </row>
    <row r="7817" spans="1:1" ht="16" x14ac:dyDescent="0.25">
      <c r="A7817" s="17"/>
    </row>
    <row r="7818" spans="1:1" ht="16" x14ac:dyDescent="0.25">
      <c r="A7818" s="17"/>
    </row>
    <row r="7819" spans="1:1" ht="16" x14ac:dyDescent="0.25">
      <c r="A7819" s="17"/>
    </row>
    <row r="7820" spans="1:1" ht="16" x14ac:dyDescent="0.25">
      <c r="A7820" s="17"/>
    </row>
    <row r="7821" spans="1:1" ht="16" x14ac:dyDescent="0.25">
      <c r="A7821" s="17"/>
    </row>
    <row r="7822" spans="1:1" ht="16" x14ac:dyDescent="0.25">
      <c r="A7822" s="17"/>
    </row>
    <row r="7823" spans="1:1" ht="16" x14ac:dyDescent="0.25">
      <c r="A7823" s="17"/>
    </row>
    <row r="7824" spans="1:1" ht="16" x14ac:dyDescent="0.25">
      <c r="A7824" s="17"/>
    </row>
    <row r="7825" spans="1:1" ht="16" x14ac:dyDescent="0.25">
      <c r="A7825" s="17"/>
    </row>
    <row r="7826" spans="1:1" ht="16" x14ac:dyDescent="0.25">
      <c r="A7826" s="17"/>
    </row>
    <row r="7827" spans="1:1" ht="16" x14ac:dyDescent="0.25">
      <c r="A7827" s="17"/>
    </row>
    <row r="7828" spans="1:1" ht="16" x14ac:dyDescent="0.25">
      <c r="A7828" s="17"/>
    </row>
    <row r="7829" spans="1:1" ht="16" x14ac:dyDescent="0.25">
      <c r="A7829" s="17"/>
    </row>
    <row r="7830" spans="1:1" ht="16" x14ac:dyDescent="0.25">
      <c r="A7830" s="17"/>
    </row>
    <row r="7831" spans="1:1" ht="16" x14ac:dyDescent="0.25">
      <c r="A7831" s="17"/>
    </row>
    <row r="7832" spans="1:1" ht="16" x14ac:dyDescent="0.25">
      <c r="A7832" s="17"/>
    </row>
    <row r="7833" spans="1:1" ht="16" x14ac:dyDescent="0.25">
      <c r="A7833" s="17"/>
    </row>
    <row r="7834" spans="1:1" ht="16" x14ac:dyDescent="0.25">
      <c r="A7834" s="17"/>
    </row>
    <row r="7835" spans="1:1" ht="16" x14ac:dyDescent="0.25">
      <c r="A7835" s="17"/>
    </row>
    <row r="7836" spans="1:1" ht="16" x14ac:dyDescent="0.25">
      <c r="A7836" s="17"/>
    </row>
    <row r="7837" spans="1:1" ht="16" x14ac:dyDescent="0.25">
      <c r="A7837" s="17"/>
    </row>
    <row r="7838" spans="1:1" ht="16" x14ac:dyDescent="0.25">
      <c r="A7838" s="17"/>
    </row>
    <row r="7839" spans="1:1" ht="16" x14ac:dyDescent="0.25">
      <c r="A7839" s="17"/>
    </row>
    <row r="7840" spans="1:1" ht="16" x14ac:dyDescent="0.25">
      <c r="A7840" s="17"/>
    </row>
    <row r="7841" spans="1:1" ht="16" x14ac:dyDescent="0.25">
      <c r="A7841" s="17"/>
    </row>
    <row r="7842" spans="1:1" ht="16" x14ac:dyDescent="0.25">
      <c r="A7842" s="17"/>
    </row>
    <row r="7843" spans="1:1" ht="16" x14ac:dyDescent="0.25">
      <c r="A7843" s="17"/>
    </row>
    <row r="7844" spans="1:1" ht="16" x14ac:dyDescent="0.25">
      <c r="A7844" s="17"/>
    </row>
    <row r="7845" spans="1:1" ht="16" x14ac:dyDescent="0.25">
      <c r="A7845" s="17"/>
    </row>
    <row r="7846" spans="1:1" ht="16" x14ac:dyDescent="0.25">
      <c r="A7846" s="17"/>
    </row>
    <row r="7847" spans="1:1" ht="16" x14ac:dyDescent="0.25">
      <c r="A7847" s="17"/>
    </row>
    <row r="7848" spans="1:1" ht="16" x14ac:dyDescent="0.25">
      <c r="A7848" s="17"/>
    </row>
    <row r="7849" spans="1:1" ht="16" x14ac:dyDescent="0.25">
      <c r="A7849" s="17"/>
    </row>
    <row r="7850" spans="1:1" ht="16" x14ac:dyDescent="0.25">
      <c r="A7850" s="17"/>
    </row>
    <row r="7851" spans="1:1" ht="16" x14ac:dyDescent="0.25">
      <c r="A7851" s="17"/>
    </row>
    <row r="7852" spans="1:1" ht="16" x14ac:dyDescent="0.25">
      <c r="A7852" s="17"/>
    </row>
    <row r="7853" spans="1:1" ht="16" x14ac:dyDescent="0.25">
      <c r="A7853" s="17"/>
    </row>
    <row r="7854" spans="1:1" ht="16" x14ac:dyDescent="0.25">
      <c r="A7854" s="17"/>
    </row>
    <row r="7855" spans="1:1" ht="16" x14ac:dyDescent="0.25">
      <c r="A7855" s="17"/>
    </row>
    <row r="7856" spans="1:1" ht="16" x14ac:dyDescent="0.25">
      <c r="A7856" s="17"/>
    </row>
    <row r="7857" spans="1:1" ht="16" x14ac:dyDescent="0.25">
      <c r="A7857" s="17"/>
    </row>
    <row r="7858" spans="1:1" ht="16" x14ac:dyDescent="0.25">
      <c r="A7858" s="17"/>
    </row>
    <row r="7859" spans="1:1" ht="16" x14ac:dyDescent="0.25">
      <c r="A7859" s="17"/>
    </row>
    <row r="7860" spans="1:1" ht="16" x14ac:dyDescent="0.25">
      <c r="A7860" s="17"/>
    </row>
    <row r="7861" spans="1:1" ht="16" x14ac:dyDescent="0.25">
      <c r="A7861" s="17"/>
    </row>
    <row r="7862" spans="1:1" ht="16" x14ac:dyDescent="0.25">
      <c r="A7862" s="17"/>
    </row>
    <row r="7863" spans="1:1" ht="16" x14ac:dyDescent="0.25">
      <c r="A7863" s="17"/>
    </row>
    <row r="7864" spans="1:1" ht="16" x14ac:dyDescent="0.25">
      <c r="A7864" s="17"/>
    </row>
    <row r="7865" spans="1:1" ht="16" x14ac:dyDescent="0.25">
      <c r="A7865" s="17"/>
    </row>
    <row r="7866" spans="1:1" ht="16" x14ac:dyDescent="0.25">
      <c r="A7866" s="17"/>
    </row>
    <row r="7867" spans="1:1" ht="16" x14ac:dyDescent="0.25">
      <c r="A7867" s="17"/>
    </row>
    <row r="7868" spans="1:1" ht="16" x14ac:dyDescent="0.25">
      <c r="A7868" s="17"/>
    </row>
    <row r="7869" spans="1:1" ht="16" x14ac:dyDescent="0.25">
      <c r="A7869" s="17"/>
    </row>
    <row r="7870" spans="1:1" ht="16" x14ac:dyDescent="0.25">
      <c r="A7870" s="17"/>
    </row>
    <row r="7871" spans="1:1" ht="16" x14ac:dyDescent="0.25">
      <c r="A7871" s="17"/>
    </row>
    <row r="7872" spans="1:1" ht="16" x14ac:dyDescent="0.25">
      <c r="A7872" s="17"/>
    </row>
    <row r="7873" spans="1:1" ht="16" x14ac:dyDescent="0.25">
      <c r="A7873" s="17"/>
    </row>
    <row r="7874" spans="1:1" ht="16" x14ac:dyDescent="0.25">
      <c r="A7874" s="17"/>
    </row>
    <row r="7875" spans="1:1" ht="16" x14ac:dyDescent="0.25">
      <c r="A7875" s="17"/>
    </row>
    <row r="7876" spans="1:1" ht="16" x14ac:dyDescent="0.25">
      <c r="A7876" s="17"/>
    </row>
    <row r="7877" spans="1:1" ht="16" x14ac:dyDescent="0.25">
      <c r="A7877" s="17"/>
    </row>
    <row r="7878" spans="1:1" ht="16" x14ac:dyDescent="0.25">
      <c r="A7878" s="17"/>
    </row>
    <row r="7879" spans="1:1" ht="16" x14ac:dyDescent="0.25">
      <c r="A7879" s="17"/>
    </row>
    <row r="7880" spans="1:1" ht="16" x14ac:dyDescent="0.25">
      <c r="A7880" s="17"/>
    </row>
    <row r="7881" spans="1:1" ht="16" x14ac:dyDescent="0.25">
      <c r="A7881" s="17"/>
    </row>
    <row r="7882" spans="1:1" ht="16" x14ac:dyDescent="0.25">
      <c r="A7882" s="17"/>
    </row>
    <row r="7883" spans="1:1" ht="16" x14ac:dyDescent="0.25">
      <c r="A7883" s="17"/>
    </row>
    <row r="7884" spans="1:1" ht="16" x14ac:dyDescent="0.25">
      <c r="A7884" s="17"/>
    </row>
    <row r="7885" spans="1:1" ht="16" x14ac:dyDescent="0.25">
      <c r="A7885" s="17"/>
    </row>
    <row r="7886" spans="1:1" ht="16" x14ac:dyDescent="0.25">
      <c r="A7886" s="17"/>
    </row>
    <row r="7887" spans="1:1" ht="16" x14ac:dyDescent="0.25">
      <c r="A7887" s="17"/>
    </row>
    <row r="7888" spans="1:1" ht="16" x14ac:dyDescent="0.25">
      <c r="A7888" s="17"/>
    </row>
    <row r="7889" spans="1:1" ht="16" x14ac:dyDescent="0.25">
      <c r="A7889" s="17"/>
    </row>
    <row r="7890" spans="1:1" ht="16" x14ac:dyDescent="0.25">
      <c r="A7890" s="17"/>
    </row>
    <row r="7891" spans="1:1" ht="16" x14ac:dyDescent="0.25">
      <c r="A7891" s="17"/>
    </row>
    <row r="7892" spans="1:1" ht="16" x14ac:dyDescent="0.25">
      <c r="A7892" s="17"/>
    </row>
    <row r="7893" spans="1:1" ht="16" x14ac:dyDescent="0.25">
      <c r="A7893" s="17"/>
    </row>
    <row r="7894" spans="1:1" ht="16" x14ac:dyDescent="0.25">
      <c r="A7894" s="17"/>
    </row>
    <row r="7895" spans="1:1" ht="16" x14ac:dyDescent="0.25">
      <c r="A7895" s="17"/>
    </row>
    <row r="7896" spans="1:1" ht="16" x14ac:dyDescent="0.25">
      <c r="A7896" s="17"/>
    </row>
    <row r="7897" spans="1:1" ht="16" x14ac:dyDescent="0.25">
      <c r="A7897" s="17"/>
    </row>
    <row r="7898" spans="1:1" ht="16" x14ac:dyDescent="0.25">
      <c r="A7898" s="17"/>
    </row>
    <row r="7899" spans="1:1" ht="16" x14ac:dyDescent="0.25">
      <c r="A7899" s="17"/>
    </row>
    <row r="7900" spans="1:1" ht="16" x14ac:dyDescent="0.25">
      <c r="A7900" s="17"/>
    </row>
    <row r="7901" spans="1:1" ht="16" x14ac:dyDescent="0.25">
      <c r="A7901" s="17"/>
    </row>
    <row r="7902" spans="1:1" ht="16" x14ac:dyDescent="0.25">
      <c r="A7902" s="17"/>
    </row>
    <row r="7903" spans="1:1" ht="16" x14ac:dyDescent="0.25">
      <c r="A7903" s="17"/>
    </row>
    <row r="7904" spans="1:1" ht="16" x14ac:dyDescent="0.25">
      <c r="A7904" s="17"/>
    </row>
    <row r="7905" spans="1:1" ht="16" x14ac:dyDescent="0.25">
      <c r="A7905" s="17"/>
    </row>
    <row r="7906" spans="1:1" ht="16" x14ac:dyDescent="0.25">
      <c r="A7906" s="17"/>
    </row>
    <row r="7907" spans="1:1" ht="16" x14ac:dyDescent="0.25">
      <c r="A7907" s="17"/>
    </row>
    <row r="7908" spans="1:1" ht="16" x14ac:dyDescent="0.25">
      <c r="A7908" s="17"/>
    </row>
    <row r="7909" spans="1:1" ht="16" x14ac:dyDescent="0.25">
      <c r="A7909" s="17"/>
    </row>
    <row r="7910" spans="1:1" ht="16" x14ac:dyDescent="0.25">
      <c r="A7910" s="17"/>
    </row>
    <row r="7911" spans="1:1" ht="16" x14ac:dyDescent="0.25">
      <c r="A7911" s="17"/>
    </row>
    <row r="7912" spans="1:1" ht="16" x14ac:dyDescent="0.25">
      <c r="A7912" s="17"/>
    </row>
    <row r="7913" spans="1:1" ht="16" x14ac:dyDescent="0.25">
      <c r="A7913" s="17"/>
    </row>
    <row r="7914" spans="1:1" ht="16" x14ac:dyDescent="0.25">
      <c r="A7914" s="17"/>
    </row>
    <row r="7915" spans="1:1" ht="16" x14ac:dyDescent="0.25">
      <c r="A7915" s="17"/>
    </row>
    <row r="7916" spans="1:1" ht="16" x14ac:dyDescent="0.25">
      <c r="A7916" s="17"/>
    </row>
    <row r="7917" spans="1:1" ht="16" x14ac:dyDescent="0.25">
      <c r="A7917" s="17"/>
    </row>
    <row r="7918" spans="1:1" ht="16" x14ac:dyDescent="0.25">
      <c r="A7918" s="17"/>
    </row>
    <row r="7919" spans="1:1" ht="16" x14ac:dyDescent="0.25">
      <c r="A7919" s="17"/>
    </row>
    <row r="7920" spans="1:1" ht="16" x14ac:dyDescent="0.25">
      <c r="A7920" s="17"/>
    </row>
    <row r="7921" spans="1:1" ht="16" x14ac:dyDescent="0.25">
      <c r="A7921" s="17"/>
    </row>
    <row r="7922" spans="1:1" ht="16" x14ac:dyDescent="0.25">
      <c r="A7922" s="17"/>
    </row>
    <row r="7923" spans="1:1" ht="16" x14ac:dyDescent="0.25">
      <c r="A7923" s="17"/>
    </row>
    <row r="7924" spans="1:1" ht="16" x14ac:dyDescent="0.25">
      <c r="A7924" s="17"/>
    </row>
    <row r="7925" spans="1:1" ht="16" x14ac:dyDescent="0.25">
      <c r="A7925" s="17"/>
    </row>
    <row r="7926" spans="1:1" ht="16" x14ac:dyDescent="0.25">
      <c r="A7926" s="17"/>
    </row>
    <row r="7927" spans="1:1" ht="16" x14ac:dyDescent="0.25">
      <c r="A7927" s="17"/>
    </row>
    <row r="7928" spans="1:1" ht="16" x14ac:dyDescent="0.25">
      <c r="A7928" s="17"/>
    </row>
    <row r="7929" spans="1:1" ht="16" x14ac:dyDescent="0.25">
      <c r="A7929" s="17"/>
    </row>
    <row r="7930" spans="1:1" ht="16" x14ac:dyDescent="0.25">
      <c r="A7930" s="17"/>
    </row>
    <row r="7931" spans="1:1" ht="16" x14ac:dyDescent="0.25">
      <c r="A7931" s="17"/>
    </row>
    <row r="7932" spans="1:1" ht="16" x14ac:dyDescent="0.25">
      <c r="A7932" s="17"/>
    </row>
    <row r="7933" spans="1:1" ht="16" x14ac:dyDescent="0.25">
      <c r="A7933" s="17"/>
    </row>
    <row r="7934" spans="1:1" ht="16" x14ac:dyDescent="0.25">
      <c r="A7934" s="17"/>
    </row>
    <row r="7935" spans="1:1" ht="16" x14ac:dyDescent="0.25">
      <c r="A7935" s="17"/>
    </row>
    <row r="7936" spans="1:1" ht="16" x14ac:dyDescent="0.25">
      <c r="A7936" s="17"/>
    </row>
    <row r="7937" spans="1:1" ht="16" x14ac:dyDescent="0.25">
      <c r="A7937" s="17"/>
    </row>
    <row r="7938" spans="1:1" ht="16" x14ac:dyDescent="0.25">
      <c r="A7938" s="17"/>
    </row>
    <row r="7939" spans="1:1" ht="16" x14ac:dyDescent="0.25">
      <c r="A7939" s="17"/>
    </row>
    <row r="7940" spans="1:1" ht="16" x14ac:dyDescent="0.25">
      <c r="A7940" s="17"/>
    </row>
    <row r="7941" spans="1:1" ht="16" x14ac:dyDescent="0.25">
      <c r="A7941" s="17"/>
    </row>
    <row r="7942" spans="1:1" ht="16" x14ac:dyDescent="0.25">
      <c r="A7942" s="17"/>
    </row>
    <row r="7943" spans="1:1" ht="16" x14ac:dyDescent="0.25">
      <c r="A7943" s="17"/>
    </row>
    <row r="7944" spans="1:1" ht="16" x14ac:dyDescent="0.25">
      <c r="A7944" s="17"/>
    </row>
    <row r="7945" spans="1:1" ht="16" x14ac:dyDescent="0.25">
      <c r="A7945" s="17"/>
    </row>
    <row r="7946" spans="1:1" ht="16" x14ac:dyDescent="0.25">
      <c r="A7946" s="17"/>
    </row>
    <row r="7947" spans="1:1" ht="16" x14ac:dyDescent="0.25">
      <c r="A7947" s="17"/>
    </row>
    <row r="7948" spans="1:1" ht="16" x14ac:dyDescent="0.25">
      <c r="A7948" s="17"/>
    </row>
    <row r="7949" spans="1:1" ht="16" x14ac:dyDescent="0.25">
      <c r="A7949" s="17"/>
    </row>
    <row r="7950" spans="1:1" ht="16" x14ac:dyDescent="0.25">
      <c r="A7950" s="17"/>
    </row>
    <row r="7951" spans="1:1" ht="16" x14ac:dyDescent="0.25">
      <c r="A7951" s="17"/>
    </row>
    <row r="7952" spans="1:1" ht="16" x14ac:dyDescent="0.25">
      <c r="A7952" s="17"/>
    </row>
    <row r="7953" spans="1:1" ht="16" x14ac:dyDescent="0.25">
      <c r="A7953" s="17"/>
    </row>
    <row r="7954" spans="1:1" ht="16" x14ac:dyDescent="0.25">
      <c r="A7954" s="17"/>
    </row>
    <row r="7955" spans="1:1" ht="16" x14ac:dyDescent="0.25">
      <c r="A7955" s="17"/>
    </row>
    <row r="7956" spans="1:1" ht="16" x14ac:dyDescent="0.25">
      <c r="A7956" s="17"/>
    </row>
    <row r="7957" spans="1:1" ht="16" x14ac:dyDescent="0.25">
      <c r="A7957" s="17"/>
    </row>
    <row r="7958" spans="1:1" ht="16" x14ac:dyDescent="0.25">
      <c r="A7958" s="17"/>
    </row>
    <row r="7959" spans="1:1" ht="16" x14ac:dyDescent="0.25">
      <c r="A7959" s="17"/>
    </row>
    <row r="7960" spans="1:1" ht="16" x14ac:dyDescent="0.25">
      <c r="A7960" s="17"/>
    </row>
    <row r="7961" spans="1:1" ht="16" x14ac:dyDescent="0.25">
      <c r="A7961" s="17"/>
    </row>
    <row r="7962" spans="1:1" ht="16" x14ac:dyDescent="0.25">
      <c r="A7962" s="17"/>
    </row>
    <row r="7963" spans="1:1" ht="16" x14ac:dyDescent="0.25">
      <c r="A7963" s="17"/>
    </row>
    <row r="7964" spans="1:1" ht="16" x14ac:dyDescent="0.25">
      <c r="A7964" s="17"/>
    </row>
    <row r="7965" spans="1:1" ht="16" x14ac:dyDescent="0.25">
      <c r="A7965" s="17"/>
    </row>
    <row r="7966" spans="1:1" ht="16" x14ac:dyDescent="0.25">
      <c r="A7966" s="17"/>
    </row>
    <row r="7967" spans="1:1" ht="16" x14ac:dyDescent="0.25">
      <c r="A7967" s="17"/>
    </row>
    <row r="7968" spans="1:1" ht="16" x14ac:dyDescent="0.25">
      <c r="A7968" s="17"/>
    </row>
    <row r="7969" spans="1:1" ht="16" x14ac:dyDescent="0.25">
      <c r="A7969" s="17"/>
    </row>
    <row r="7970" spans="1:1" ht="16" x14ac:dyDescent="0.25">
      <c r="A7970" s="17"/>
    </row>
    <row r="7971" spans="1:1" ht="16" x14ac:dyDescent="0.25">
      <c r="A7971" s="17"/>
    </row>
    <row r="7972" spans="1:1" ht="16" x14ac:dyDescent="0.25">
      <c r="A7972" s="17"/>
    </row>
    <row r="7973" spans="1:1" ht="16" x14ac:dyDescent="0.25">
      <c r="A7973" s="17"/>
    </row>
    <row r="7974" spans="1:1" ht="16" x14ac:dyDescent="0.25">
      <c r="A7974" s="17"/>
    </row>
    <row r="7975" spans="1:1" ht="16" x14ac:dyDescent="0.25">
      <c r="A7975" s="17"/>
    </row>
    <row r="7976" spans="1:1" ht="16" x14ac:dyDescent="0.25">
      <c r="A7976" s="17"/>
    </row>
    <row r="7977" spans="1:1" ht="16" x14ac:dyDescent="0.25">
      <c r="A7977" s="17"/>
    </row>
    <row r="7978" spans="1:1" ht="16" x14ac:dyDescent="0.25">
      <c r="A7978" s="17"/>
    </row>
    <row r="7979" spans="1:1" ht="16" x14ac:dyDescent="0.25">
      <c r="A7979" s="17"/>
    </row>
    <row r="7980" spans="1:1" ht="16" x14ac:dyDescent="0.25">
      <c r="A7980" s="17"/>
    </row>
    <row r="7981" spans="1:1" ht="16" x14ac:dyDescent="0.25">
      <c r="A7981" s="17"/>
    </row>
    <row r="7982" spans="1:1" ht="16" x14ac:dyDescent="0.25">
      <c r="A7982" s="17"/>
    </row>
    <row r="7983" spans="1:1" ht="16" x14ac:dyDescent="0.25">
      <c r="A7983" s="17"/>
    </row>
    <row r="7984" spans="1:1" ht="16" x14ac:dyDescent="0.25">
      <c r="A7984" s="17"/>
    </row>
    <row r="7985" spans="1:1" ht="16" x14ac:dyDescent="0.25">
      <c r="A7985" s="17"/>
    </row>
    <row r="7986" spans="1:1" ht="16" x14ac:dyDescent="0.25">
      <c r="A7986" s="17"/>
    </row>
    <row r="7987" spans="1:1" ht="16" x14ac:dyDescent="0.25">
      <c r="A7987" s="17"/>
    </row>
    <row r="7988" spans="1:1" ht="16" x14ac:dyDescent="0.25">
      <c r="A7988" s="17"/>
    </row>
    <row r="7989" spans="1:1" ht="16" x14ac:dyDescent="0.25">
      <c r="A7989" s="17"/>
    </row>
    <row r="7990" spans="1:1" ht="16" x14ac:dyDescent="0.25">
      <c r="A7990" s="17"/>
    </row>
    <row r="7991" spans="1:1" ht="16" x14ac:dyDescent="0.25">
      <c r="A7991" s="17"/>
    </row>
    <row r="7992" spans="1:1" ht="16" x14ac:dyDescent="0.25">
      <c r="A7992" s="17"/>
    </row>
    <row r="7993" spans="1:1" ht="16" x14ac:dyDescent="0.25">
      <c r="A7993" s="17"/>
    </row>
    <row r="7994" spans="1:1" ht="16" x14ac:dyDescent="0.25">
      <c r="A7994" s="17"/>
    </row>
    <row r="7995" spans="1:1" ht="16" x14ac:dyDescent="0.25">
      <c r="A7995" s="17"/>
    </row>
    <row r="7996" spans="1:1" ht="16" x14ac:dyDescent="0.25">
      <c r="A7996" s="17"/>
    </row>
    <row r="7997" spans="1:1" ht="16" x14ac:dyDescent="0.25">
      <c r="A7997" s="17"/>
    </row>
    <row r="7998" spans="1:1" ht="16" x14ac:dyDescent="0.25">
      <c r="A7998" s="17"/>
    </row>
    <row r="7999" spans="1:1" ht="16" x14ac:dyDescent="0.25">
      <c r="A7999" s="17"/>
    </row>
    <row r="8000" spans="1:1" ht="16" x14ac:dyDescent="0.25">
      <c r="A8000" s="17"/>
    </row>
    <row r="8001" spans="1:1" ht="16" x14ac:dyDescent="0.25">
      <c r="A8001" s="17"/>
    </row>
    <row r="8002" spans="1:1" ht="16" x14ac:dyDescent="0.25">
      <c r="A8002" s="17"/>
    </row>
    <row r="8003" spans="1:1" ht="16" x14ac:dyDescent="0.25">
      <c r="A8003" s="17"/>
    </row>
    <row r="8004" spans="1:1" ht="16" x14ac:dyDescent="0.25">
      <c r="A8004" s="17"/>
    </row>
    <row r="8005" spans="1:1" ht="16" x14ac:dyDescent="0.25">
      <c r="A8005" s="17"/>
    </row>
    <row r="8006" spans="1:1" ht="16" x14ac:dyDescent="0.25">
      <c r="A8006" s="17"/>
    </row>
    <row r="8007" spans="1:1" ht="16" x14ac:dyDescent="0.25">
      <c r="A8007" s="17"/>
    </row>
    <row r="8008" spans="1:1" ht="16" x14ac:dyDescent="0.25">
      <c r="A8008" s="17"/>
    </row>
    <row r="8009" spans="1:1" ht="16" x14ac:dyDescent="0.25">
      <c r="A8009" s="17"/>
    </row>
    <row r="8010" spans="1:1" ht="16" x14ac:dyDescent="0.25">
      <c r="A8010" s="17"/>
    </row>
    <row r="8011" spans="1:1" ht="16" x14ac:dyDescent="0.25">
      <c r="A8011" s="17"/>
    </row>
    <row r="8012" spans="1:1" ht="16" x14ac:dyDescent="0.25">
      <c r="A8012" s="17"/>
    </row>
    <row r="8013" spans="1:1" ht="16" x14ac:dyDescent="0.25">
      <c r="A8013" s="17"/>
    </row>
    <row r="8014" spans="1:1" ht="16" x14ac:dyDescent="0.25">
      <c r="A8014" s="17"/>
    </row>
    <row r="8015" spans="1:1" ht="16" x14ac:dyDescent="0.25">
      <c r="A8015" s="17"/>
    </row>
    <row r="8016" spans="1:1" ht="16" x14ac:dyDescent="0.25">
      <c r="A8016" s="17"/>
    </row>
    <row r="8017" spans="1:1" ht="16" x14ac:dyDescent="0.25">
      <c r="A8017" s="17"/>
    </row>
    <row r="8018" spans="1:1" ht="16" x14ac:dyDescent="0.25">
      <c r="A8018" s="17"/>
    </row>
    <row r="8019" spans="1:1" ht="16" x14ac:dyDescent="0.25">
      <c r="A8019" s="17"/>
    </row>
    <row r="8020" spans="1:1" ht="16" x14ac:dyDescent="0.25">
      <c r="A8020" s="17"/>
    </row>
    <row r="8021" spans="1:1" ht="16" x14ac:dyDescent="0.25">
      <c r="A8021" s="17"/>
    </row>
    <row r="8022" spans="1:1" ht="16" x14ac:dyDescent="0.25">
      <c r="A8022" s="17"/>
    </row>
    <row r="8023" spans="1:1" ht="16" x14ac:dyDescent="0.25">
      <c r="A8023" s="17"/>
    </row>
    <row r="8024" spans="1:1" ht="16" x14ac:dyDescent="0.25">
      <c r="A8024" s="17"/>
    </row>
    <row r="8025" spans="1:1" ht="16" x14ac:dyDescent="0.25">
      <c r="A8025" s="17"/>
    </row>
    <row r="8026" spans="1:1" ht="16" x14ac:dyDescent="0.25">
      <c r="A8026" s="17"/>
    </row>
    <row r="8027" spans="1:1" ht="16" x14ac:dyDescent="0.25">
      <c r="A8027" s="17"/>
    </row>
    <row r="8028" spans="1:1" ht="16" x14ac:dyDescent="0.25">
      <c r="A8028" s="17"/>
    </row>
    <row r="8029" spans="1:1" ht="16" x14ac:dyDescent="0.25">
      <c r="A8029" s="17"/>
    </row>
    <row r="8030" spans="1:1" ht="16" x14ac:dyDescent="0.25">
      <c r="A8030" s="17"/>
    </row>
    <row r="8031" spans="1:1" ht="16" x14ac:dyDescent="0.25">
      <c r="A8031" s="17"/>
    </row>
    <row r="8032" spans="1:1" ht="16" x14ac:dyDescent="0.25">
      <c r="A8032" s="17"/>
    </row>
    <row r="8033" spans="1:1" ht="16" x14ac:dyDescent="0.25">
      <c r="A8033" s="17"/>
    </row>
    <row r="8034" spans="1:1" ht="16" x14ac:dyDescent="0.25">
      <c r="A8034" s="17"/>
    </row>
    <row r="8035" spans="1:1" ht="16" x14ac:dyDescent="0.25">
      <c r="A8035" s="17"/>
    </row>
    <row r="8036" spans="1:1" ht="16" x14ac:dyDescent="0.25">
      <c r="A8036" s="17"/>
    </row>
    <row r="8037" spans="1:1" ht="16" x14ac:dyDescent="0.25">
      <c r="A8037" s="17"/>
    </row>
    <row r="8038" spans="1:1" ht="16" x14ac:dyDescent="0.25">
      <c r="A8038" s="17"/>
    </row>
    <row r="8039" spans="1:1" ht="16" x14ac:dyDescent="0.25">
      <c r="A8039" s="17"/>
    </row>
    <row r="8040" spans="1:1" ht="16" x14ac:dyDescent="0.25">
      <c r="A8040" s="17"/>
    </row>
    <row r="8041" spans="1:1" ht="16" x14ac:dyDescent="0.25">
      <c r="A8041" s="17"/>
    </row>
    <row r="8042" spans="1:1" ht="16" x14ac:dyDescent="0.25">
      <c r="A8042" s="17"/>
    </row>
    <row r="8043" spans="1:1" ht="16" x14ac:dyDescent="0.25">
      <c r="A8043" s="17"/>
    </row>
    <row r="8044" spans="1:1" ht="16" x14ac:dyDescent="0.25">
      <c r="A8044" s="17"/>
    </row>
    <row r="8045" spans="1:1" ht="16" x14ac:dyDescent="0.25">
      <c r="A8045" s="17"/>
    </row>
    <row r="8046" spans="1:1" ht="16" x14ac:dyDescent="0.25">
      <c r="A8046" s="17"/>
    </row>
    <row r="8047" spans="1:1" ht="16" x14ac:dyDescent="0.25">
      <c r="A8047" s="17"/>
    </row>
    <row r="8048" spans="1:1" ht="16" x14ac:dyDescent="0.25">
      <c r="A8048" s="17"/>
    </row>
    <row r="8049" spans="1:1" ht="16" x14ac:dyDescent="0.25">
      <c r="A8049" s="17"/>
    </row>
    <row r="8050" spans="1:1" ht="16" x14ac:dyDescent="0.25">
      <c r="A8050" s="17"/>
    </row>
    <row r="8051" spans="1:1" ht="16" x14ac:dyDescent="0.25">
      <c r="A8051" s="17"/>
    </row>
    <row r="8052" spans="1:1" ht="16" x14ac:dyDescent="0.25">
      <c r="A8052" s="17"/>
    </row>
    <row r="8053" spans="1:1" ht="16" x14ac:dyDescent="0.25">
      <c r="A8053" s="17"/>
    </row>
    <row r="8054" spans="1:1" ht="16" x14ac:dyDescent="0.25">
      <c r="A8054" s="17"/>
    </row>
    <row r="8055" spans="1:1" ht="16" x14ac:dyDescent="0.25">
      <c r="A8055" s="17"/>
    </row>
    <row r="8056" spans="1:1" ht="16" x14ac:dyDescent="0.25">
      <c r="A8056" s="17"/>
    </row>
    <row r="8057" spans="1:1" ht="16" x14ac:dyDescent="0.25">
      <c r="A8057" s="17"/>
    </row>
    <row r="8058" spans="1:1" ht="16" x14ac:dyDescent="0.25">
      <c r="A8058" s="17"/>
    </row>
    <row r="8059" spans="1:1" ht="16" x14ac:dyDescent="0.25">
      <c r="A8059" s="17"/>
    </row>
    <row r="8060" spans="1:1" ht="16" x14ac:dyDescent="0.25">
      <c r="A8060" s="17"/>
    </row>
    <row r="8061" spans="1:1" ht="16" x14ac:dyDescent="0.25">
      <c r="A8061" s="17"/>
    </row>
    <row r="8062" spans="1:1" ht="16" x14ac:dyDescent="0.25">
      <c r="A8062" s="17"/>
    </row>
    <row r="8063" spans="1:1" ht="16" x14ac:dyDescent="0.25">
      <c r="A8063" s="17"/>
    </row>
    <row r="8064" spans="1:1" ht="16" x14ac:dyDescent="0.25">
      <c r="A8064" s="17"/>
    </row>
    <row r="8065" spans="1:1" ht="16" x14ac:dyDescent="0.25">
      <c r="A8065" s="17"/>
    </row>
    <row r="8066" spans="1:1" ht="16" x14ac:dyDescent="0.25">
      <c r="A8066" s="17"/>
    </row>
    <row r="8067" spans="1:1" ht="16" x14ac:dyDescent="0.25">
      <c r="A8067" s="17"/>
    </row>
    <row r="8068" spans="1:1" ht="16" x14ac:dyDescent="0.25">
      <c r="A8068" s="17"/>
    </row>
    <row r="8069" spans="1:1" ht="16" x14ac:dyDescent="0.25">
      <c r="A8069" s="17"/>
    </row>
    <row r="8070" spans="1:1" ht="16" x14ac:dyDescent="0.25">
      <c r="A8070" s="17"/>
    </row>
    <row r="8071" spans="1:1" ht="16" x14ac:dyDescent="0.25">
      <c r="A8071" s="17"/>
    </row>
    <row r="8072" spans="1:1" ht="16" x14ac:dyDescent="0.25">
      <c r="A8072" s="17"/>
    </row>
    <row r="8073" spans="1:1" ht="16" x14ac:dyDescent="0.25">
      <c r="A8073" s="17"/>
    </row>
    <row r="8074" spans="1:1" ht="16" x14ac:dyDescent="0.25">
      <c r="A8074" s="17"/>
    </row>
    <row r="8075" spans="1:1" ht="16" x14ac:dyDescent="0.25">
      <c r="A8075" s="17"/>
    </row>
    <row r="8076" spans="1:1" ht="16" x14ac:dyDescent="0.25">
      <c r="A8076" s="17"/>
    </row>
    <row r="8077" spans="1:1" ht="16" x14ac:dyDescent="0.25">
      <c r="A8077" s="17"/>
    </row>
    <row r="8078" spans="1:1" ht="16" x14ac:dyDescent="0.25">
      <c r="A8078" s="17"/>
    </row>
    <row r="8079" spans="1:1" ht="16" x14ac:dyDescent="0.25">
      <c r="A8079" s="17"/>
    </row>
    <row r="8080" spans="1:1" ht="16" x14ac:dyDescent="0.25">
      <c r="A8080" s="17"/>
    </row>
    <row r="8081" spans="1:1" ht="16" x14ac:dyDescent="0.25">
      <c r="A8081" s="17"/>
    </row>
    <row r="8082" spans="1:1" ht="16" x14ac:dyDescent="0.25">
      <c r="A8082" s="17"/>
    </row>
    <row r="8083" spans="1:1" ht="16" x14ac:dyDescent="0.25">
      <c r="A8083" s="17"/>
    </row>
    <row r="8084" spans="1:1" ht="16" x14ac:dyDescent="0.25">
      <c r="A8084" s="17"/>
    </row>
    <row r="8085" spans="1:1" ht="16" x14ac:dyDescent="0.25">
      <c r="A8085" s="17"/>
    </row>
    <row r="8086" spans="1:1" ht="16" x14ac:dyDescent="0.25">
      <c r="A8086" s="17"/>
    </row>
    <row r="8087" spans="1:1" ht="16" x14ac:dyDescent="0.25">
      <c r="A8087" s="17"/>
    </row>
    <row r="8088" spans="1:1" ht="16" x14ac:dyDescent="0.25">
      <c r="A8088" s="17"/>
    </row>
    <row r="8089" spans="1:1" ht="16" x14ac:dyDescent="0.25">
      <c r="A8089" s="17"/>
    </row>
    <row r="8090" spans="1:1" ht="16" x14ac:dyDescent="0.25">
      <c r="A8090" s="17"/>
    </row>
    <row r="8091" spans="1:1" ht="16" x14ac:dyDescent="0.25">
      <c r="A8091" s="17"/>
    </row>
    <row r="8092" spans="1:1" ht="16" x14ac:dyDescent="0.25">
      <c r="A8092" s="17"/>
    </row>
    <row r="8093" spans="1:1" ht="16" x14ac:dyDescent="0.25">
      <c r="A8093" s="17"/>
    </row>
    <row r="8094" spans="1:1" ht="16" x14ac:dyDescent="0.25">
      <c r="A8094" s="17"/>
    </row>
    <row r="8095" spans="1:1" ht="16" x14ac:dyDescent="0.25">
      <c r="A8095" s="17"/>
    </row>
    <row r="8096" spans="1:1" ht="16" x14ac:dyDescent="0.25">
      <c r="A8096" s="17"/>
    </row>
    <row r="8097" spans="1:1" ht="16" x14ac:dyDescent="0.25">
      <c r="A8097" s="17"/>
    </row>
    <row r="8098" spans="1:1" ht="16" x14ac:dyDescent="0.25">
      <c r="A8098" s="17"/>
    </row>
    <row r="8099" spans="1:1" ht="16" x14ac:dyDescent="0.25">
      <c r="A8099" s="17"/>
    </row>
    <row r="8100" spans="1:1" ht="16" x14ac:dyDescent="0.25">
      <c r="A8100" s="17"/>
    </row>
    <row r="8101" spans="1:1" ht="16" x14ac:dyDescent="0.25">
      <c r="A8101" s="17"/>
    </row>
    <row r="8102" spans="1:1" ht="16" x14ac:dyDescent="0.25">
      <c r="A8102" s="17"/>
    </row>
    <row r="8103" spans="1:1" ht="16" x14ac:dyDescent="0.25">
      <c r="A8103" s="17"/>
    </row>
    <row r="8104" spans="1:1" ht="16" x14ac:dyDescent="0.25">
      <c r="A8104" s="17"/>
    </row>
    <row r="8105" spans="1:1" ht="16" x14ac:dyDescent="0.25">
      <c r="A8105" s="17"/>
    </row>
    <row r="8106" spans="1:1" ht="16" x14ac:dyDescent="0.25">
      <c r="A8106" s="17"/>
    </row>
    <row r="8107" spans="1:1" ht="16" x14ac:dyDescent="0.25">
      <c r="A8107" s="17"/>
    </row>
    <row r="8108" spans="1:1" ht="16" x14ac:dyDescent="0.25">
      <c r="A8108" s="17"/>
    </row>
    <row r="8109" spans="1:1" ht="16" x14ac:dyDescent="0.25">
      <c r="A8109" s="17"/>
    </row>
    <row r="8110" spans="1:1" ht="16" x14ac:dyDescent="0.25">
      <c r="A8110" s="17"/>
    </row>
    <row r="8111" spans="1:1" ht="16" x14ac:dyDescent="0.25">
      <c r="A8111" s="17"/>
    </row>
    <row r="8112" spans="1:1" ht="16" x14ac:dyDescent="0.25">
      <c r="A8112" s="17"/>
    </row>
    <row r="8113" spans="1:1" ht="16" x14ac:dyDescent="0.25">
      <c r="A8113" s="17"/>
    </row>
    <row r="8114" spans="1:1" ht="16" x14ac:dyDescent="0.25">
      <c r="A8114" s="17"/>
    </row>
    <row r="8115" spans="1:1" ht="16" x14ac:dyDescent="0.25">
      <c r="A8115" s="17"/>
    </row>
    <row r="8116" spans="1:1" ht="16" x14ac:dyDescent="0.25">
      <c r="A8116" s="17"/>
    </row>
    <row r="8117" spans="1:1" ht="16" x14ac:dyDescent="0.25">
      <c r="A8117" s="17"/>
    </row>
    <row r="8118" spans="1:1" ht="16" x14ac:dyDescent="0.25">
      <c r="A8118" s="17"/>
    </row>
    <row r="8119" spans="1:1" ht="16" x14ac:dyDescent="0.25">
      <c r="A8119" s="17"/>
    </row>
    <row r="8120" spans="1:1" ht="16" x14ac:dyDescent="0.25">
      <c r="A8120" s="17"/>
    </row>
    <row r="8121" spans="1:1" ht="16" x14ac:dyDescent="0.25">
      <c r="A8121" s="17"/>
    </row>
    <row r="8122" spans="1:1" ht="16" x14ac:dyDescent="0.25">
      <c r="A8122" s="17"/>
    </row>
    <row r="8123" spans="1:1" ht="16" x14ac:dyDescent="0.25">
      <c r="A8123" s="17"/>
    </row>
    <row r="8124" spans="1:1" ht="16" x14ac:dyDescent="0.25">
      <c r="A8124" s="17"/>
    </row>
    <row r="8125" spans="1:1" ht="16" x14ac:dyDescent="0.25">
      <c r="A8125" s="17"/>
    </row>
    <row r="8126" spans="1:1" ht="16" x14ac:dyDescent="0.25">
      <c r="A8126" s="17"/>
    </row>
    <row r="8127" spans="1:1" ht="16" x14ac:dyDescent="0.25">
      <c r="A8127" s="17"/>
    </row>
    <row r="8128" spans="1:1" ht="16" x14ac:dyDescent="0.25">
      <c r="A8128" s="17"/>
    </row>
    <row r="8129" spans="1:1" ht="16" x14ac:dyDescent="0.25">
      <c r="A8129" s="17"/>
    </row>
    <row r="8130" spans="1:1" ht="16" x14ac:dyDescent="0.25">
      <c r="A8130" s="17"/>
    </row>
    <row r="8131" spans="1:1" ht="16" x14ac:dyDescent="0.25">
      <c r="A8131" s="17"/>
    </row>
    <row r="8132" spans="1:1" ht="16" x14ac:dyDescent="0.25">
      <c r="A8132" s="17"/>
    </row>
    <row r="8133" spans="1:1" ht="16" x14ac:dyDescent="0.25">
      <c r="A8133" s="17"/>
    </row>
    <row r="8134" spans="1:1" ht="16" x14ac:dyDescent="0.25">
      <c r="A8134" s="17"/>
    </row>
    <row r="8135" spans="1:1" ht="16" x14ac:dyDescent="0.25">
      <c r="A8135" s="17"/>
    </row>
    <row r="8136" spans="1:1" ht="16" x14ac:dyDescent="0.25">
      <c r="A8136" s="17"/>
    </row>
    <row r="8137" spans="1:1" ht="16" x14ac:dyDescent="0.25">
      <c r="A8137" s="17"/>
    </row>
    <row r="8138" spans="1:1" ht="16" x14ac:dyDescent="0.25">
      <c r="A8138" s="17"/>
    </row>
    <row r="8139" spans="1:1" ht="16" x14ac:dyDescent="0.25">
      <c r="A8139" s="17"/>
    </row>
    <row r="8140" spans="1:1" ht="16" x14ac:dyDescent="0.25">
      <c r="A8140" s="17"/>
    </row>
    <row r="8141" spans="1:1" ht="16" x14ac:dyDescent="0.25">
      <c r="A8141" s="17"/>
    </row>
    <row r="8142" spans="1:1" ht="16" x14ac:dyDescent="0.25">
      <c r="A8142" s="17"/>
    </row>
    <row r="8143" spans="1:1" ht="16" x14ac:dyDescent="0.25">
      <c r="A8143" s="17"/>
    </row>
    <row r="8144" spans="1:1" ht="16" x14ac:dyDescent="0.25">
      <c r="A8144" s="17"/>
    </row>
    <row r="8145" spans="1:1" ht="16" x14ac:dyDescent="0.25">
      <c r="A8145" s="17"/>
    </row>
    <row r="8146" spans="1:1" ht="16" x14ac:dyDescent="0.25">
      <c r="A8146" s="17"/>
    </row>
    <row r="8147" spans="1:1" ht="16" x14ac:dyDescent="0.25">
      <c r="A8147" s="17"/>
    </row>
    <row r="8148" spans="1:1" ht="16" x14ac:dyDescent="0.25">
      <c r="A8148" s="17"/>
    </row>
    <row r="8149" spans="1:1" ht="16" x14ac:dyDescent="0.25">
      <c r="A8149" s="17"/>
    </row>
    <row r="8150" spans="1:1" ht="16" x14ac:dyDescent="0.25">
      <c r="A8150" s="17"/>
    </row>
    <row r="8151" spans="1:1" ht="16" x14ac:dyDescent="0.25">
      <c r="A8151" s="17"/>
    </row>
    <row r="8152" spans="1:1" ht="16" x14ac:dyDescent="0.25">
      <c r="A8152" s="17"/>
    </row>
    <row r="8153" spans="1:1" ht="16" x14ac:dyDescent="0.25">
      <c r="A8153" s="17"/>
    </row>
    <row r="8154" spans="1:1" ht="16" x14ac:dyDescent="0.25">
      <c r="A8154" s="17"/>
    </row>
    <row r="8155" spans="1:1" ht="16" x14ac:dyDescent="0.25">
      <c r="A8155" s="17"/>
    </row>
    <row r="8156" spans="1:1" ht="16" x14ac:dyDescent="0.25">
      <c r="A8156" s="17"/>
    </row>
    <row r="8157" spans="1:1" ht="16" x14ac:dyDescent="0.25">
      <c r="A8157" s="17"/>
    </row>
    <row r="8158" spans="1:1" ht="16" x14ac:dyDescent="0.25">
      <c r="A8158" s="17"/>
    </row>
    <row r="8159" spans="1:1" ht="16" x14ac:dyDescent="0.25">
      <c r="A8159" s="17"/>
    </row>
    <row r="8160" spans="1:1" ht="16" x14ac:dyDescent="0.25">
      <c r="A8160" s="17"/>
    </row>
    <row r="8161" spans="1:1" ht="16" x14ac:dyDescent="0.25">
      <c r="A8161" s="17"/>
    </row>
    <row r="8162" spans="1:1" ht="16" x14ac:dyDescent="0.25">
      <c r="A8162" s="17"/>
    </row>
    <row r="8163" spans="1:1" ht="16" x14ac:dyDescent="0.25">
      <c r="A8163" s="17"/>
    </row>
    <row r="8164" spans="1:1" ht="16" x14ac:dyDescent="0.25">
      <c r="A8164" s="17"/>
    </row>
    <row r="8165" spans="1:1" ht="16" x14ac:dyDescent="0.25">
      <c r="A8165" s="17"/>
    </row>
    <row r="8166" spans="1:1" ht="16" x14ac:dyDescent="0.25">
      <c r="A8166" s="17"/>
    </row>
    <row r="8167" spans="1:1" ht="16" x14ac:dyDescent="0.25">
      <c r="A8167" s="17"/>
    </row>
    <row r="8168" spans="1:1" ht="16" x14ac:dyDescent="0.25">
      <c r="A8168" s="17"/>
    </row>
    <row r="8169" spans="1:1" ht="16" x14ac:dyDescent="0.25">
      <c r="A8169" s="17"/>
    </row>
    <row r="8170" spans="1:1" ht="16" x14ac:dyDescent="0.25">
      <c r="A8170" s="17"/>
    </row>
    <row r="8171" spans="1:1" ht="16" x14ac:dyDescent="0.25">
      <c r="A8171" s="17"/>
    </row>
    <row r="8172" spans="1:1" ht="16" x14ac:dyDescent="0.25">
      <c r="A8172" s="17"/>
    </row>
    <row r="8173" spans="1:1" ht="16" x14ac:dyDescent="0.25">
      <c r="A8173" s="17"/>
    </row>
    <row r="8174" spans="1:1" ht="16" x14ac:dyDescent="0.25">
      <c r="A8174" s="17"/>
    </row>
    <row r="8175" spans="1:1" ht="16" x14ac:dyDescent="0.25">
      <c r="A8175" s="17"/>
    </row>
    <row r="8176" spans="1:1" ht="16" x14ac:dyDescent="0.25">
      <c r="A8176" s="17"/>
    </row>
    <row r="8177" spans="1:1" ht="16" x14ac:dyDescent="0.25">
      <c r="A8177" s="17"/>
    </row>
    <row r="8178" spans="1:1" ht="16" x14ac:dyDescent="0.25">
      <c r="A8178" s="17"/>
    </row>
    <row r="8179" spans="1:1" ht="16" x14ac:dyDescent="0.25">
      <c r="A8179" s="17"/>
    </row>
    <row r="8180" spans="1:1" ht="16" x14ac:dyDescent="0.25">
      <c r="A8180" s="17"/>
    </row>
    <row r="8181" spans="1:1" ht="16" x14ac:dyDescent="0.25">
      <c r="A8181" s="17"/>
    </row>
    <row r="8182" spans="1:1" ht="16" x14ac:dyDescent="0.25">
      <c r="A8182" s="17"/>
    </row>
    <row r="8183" spans="1:1" ht="16" x14ac:dyDescent="0.25">
      <c r="A8183" s="17"/>
    </row>
    <row r="8184" spans="1:1" ht="16" x14ac:dyDescent="0.25">
      <c r="A8184" s="17"/>
    </row>
    <row r="8185" spans="1:1" ht="16" x14ac:dyDescent="0.25">
      <c r="A8185" s="17"/>
    </row>
    <row r="8186" spans="1:1" ht="16" x14ac:dyDescent="0.25">
      <c r="A8186" s="17"/>
    </row>
    <row r="8187" spans="1:1" ht="16" x14ac:dyDescent="0.25">
      <c r="A8187" s="17"/>
    </row>
    <row r="8188" spans="1:1" ht="16" x14ac:dyDescent="0.25">
      <c r="A8188" s="17"/>
    </row>
    <row r="8189" spans="1:1" ht="16" x14ac:dyDescent="0.25">
      <c r="A8189" s="17"/>
    </row>
    <row r="8190" spans="1:1" ht="16" x14ac:dyDescent="0.25">
      <c r="A8190" s="17"/>
    </row>
    <row r="8191" spans="1:1" ht="16" x14ac:dyDescent="0.25">
      <c r="A8191" s="17"/>
    </row>
    <row r="8192" spans="1:1" ht="16" x14ac:dyDescent="0.25">
      <c r="A8192" s="17"/>
    </row>
    <row r="8193" spans="1:1" ht="16" x14ac:dyDescent="0.25">
      <c r="A8193" s="17"/>
    </row>
    <row r="8194" spans="1:1" ht="16" x14ac:dyDescent="0.25">
      <c r="A8194" s="17"/>
    </row>
    <row r="8195" spans="1:1" ht="16" x14ac:dyDescent="0.25">
      <c r="A8195" s="17"/>
    </row>
    <row r="8196" spans="1:1" ht="16" x14ac:dyDescent="0.25">
      <c r="A8196" s="17"/>
    </row>
    <row r="8197" spans="1:1" ht="16" x14ac:dyDescent="0.25">
      <c r="A8197" s="17"/>
    </row>
    <row r="8198" spans="1:1" ht="16" x14ac:dyDescent="0.25">
      <c r="A8198" s="17"/>
    </row>
    <row r="8199" spans="1:1" ht="16" x14ac:dyDescent="0.25">
      <c r="A8199" s="17"/>
    </row>
    <row r="8200" spans="1:1" ht="16" x14ac:dyDescent="0.25">
      <c r="A8200" s="17"/>
    </row>
    <row r="8201" spans="1:1" ht="16" x14ac:dyDescent="0.25">
      <c r="A8201" s="17"/>
    </row>
    <row r="8202" spans="1:1" ht="16" x14ac:dyDescent="0.25">
      <c r="A8202" s="17"/>
    </row>
    <row r="8203" spans="1:1" ht="16" x14ac:dyDescent="0.25">
      <c r="A8203" s="17"/>
    </row>
    <row r="8204" spans="1:1" ht="16" x14ac:dyDescent="0.25">
      <c r="A8204" s="17"/>
    </row>
    <row r="8205" spans="1:1" ht="16" x14ac:dyDescent="0.25">
      <c r="A8205" s="17"/>
    </row>
    <row r="8206" spans="1:1" ht="16" x14ac:dyDescent="0.25">
      <c r="A8206" s="17"/>
    </row>
    <row r="8207" spans="1:1" ht="16" x14ac:dyDescent="0.25">
      <c r="A8207" s="17"/>
    </row>
    <row r="8208" spans="1:1" ht="16" x14ac:dyDescent="0.25">
      <c r="A8208" s="17"/>
    </row>
    <row r="8209" spans="1:1" ht="16" x14ac:dyDescent="0.25">
      <c r="A8209" s="17"/>
    </row>
    <row r="8210" spans="1:1" ht="16" x14ac:dyDescent="0.25">
      <c r="A8210" s="17"/>
    </row>
    <row r="8211" spans="1:1" ht="16" x14ac:dyDescent="0.25">
      <c r="A8211" s="17"/>
    </row>
    <row r="8212" spans="1:1" ht="16" x14ac:dyDescent="0.25">
      <c r="A8212" s="17"/>
    </row>
    <row r="8213" spans="1:1" ht="16" x14ac:dyDescent="0.25">
      <c r="A8213" s="17"/>
    </row>
    <row r="8214" spans="1:1" ht="16" x14ac:dyDescent="0.25">
      <c r="A8214" s="17"/>
    </row>
    <row r="8215" spans="1:1" ht="16" x14ac:dyDescent="0.25">
      <c r="A8215" s="17"/>
    </row>
    <row r="8216" spans="1:1" ht="16" x14ac:dyDescent="0.25">
      <c r="A8216" s="17"/>
    </row>
    <row r="8217" spans="1:1" ht="16" x14ac:dyDescent="0.25">
      <c r="A8217" s="17"/>
    </row>
    <row r="8218" spans="1:1" ht="16" x14ac:dyDescent="0.25">
      <c r="A8218" s="17"/>
    </row>
    <row r="8219" spans="1:1" ht="16" x14ac:dyDescent="0.25">
      <c r="A8219" s="17"/>
    </row>
    <row r="8220" spans="1:1" ht="16" x14ac:dyDescent="0.25">
      <c r="A8220" s="17"/>
    </row>
    <row r="8221" spans="1:1" ht="16" x14ac:dyDescent="0.25">
      <c r="A8221" s="17"/>
    </row>
    <row r="8222" spans="1:1" ht="16" x14ac:dyDescent="0.25">
      <c r="A8222" s="17"/>
    </row>
    <row r="8223" spans="1:1" ht="16" x14ac:dyDescent="0.25">
      <c r="A8223" s="17"/>
    </row>
    <row r="8224" spans="1:1" ht="16" x14ac:dyDescent="0.25">
      <c r="A8224" s="17"/>
    </row>
    <row r="8225" spans="1:1" ht="16" x14ac:dyDescent="0.25">
      <c r="A8225" s="17"/>
    </row>
    <row r="8226" spans="1:1" ht="16" x14ac:dyDescent="0.25">
      <c r="A8226" s="17"/>
    </row>
    <row r="8227" spans="1:1" ht="16" x14ac:dyDescent="0.25">
      <c r="A8227" s="17"/>
    </row>
    <row r="8228" spans="1:1" ht="16" x14ac:dyDescent="0.25">
      <c r="A8228" s="17"/>
    </row>
    <row r="8229" spans="1:1" ht="16" x14ac:dyDescent="0.25">
      <c r="A8229" s="17"/>
    </row>
    <row r="8230" spans="1:1" ht="16" x14ac:dyDescent="0.25">
      <c r="A8230" s="17"/>
    </row>
    <row r="8231" spans="1:1" ht="16" x14ac:dyDescent="0.25">
      <c r="A8231" s="17"/>
    </row>
    <row r="8232" spans="1:1" ht="16" x14ac:dyDescent="0.25">
      <c r="A8232" s="17"/>
    </row>
    <row r="8233" spans="1:1" ht="16" x14ac:dyDescent="0.25">
      <c r="A8233" s="17"/>
    </row>
    <row r="8234" spans="1:1" ht="16" x14ac:dyDescent="0.25">
      <c r="A8234" s="17"/>
    </row>
    <row r="8235" spans="1:1" ht="16" x14ac:dyDescent="0.25">
      <c r="A8235" s="17"/>
    </row>
    <row r="8236" spans="1:1" ht="16" x14ac:dyDescent="0.25">
      <c r="A8236" s="17"/>
    </row>
    <row r="8237" spans="1:1" ht="16" x14ac:dyDescent="0.25">
      <c r="A8237" s="17"/>
    </row>
    <row r="8238" spans="1:1" ht="16" x14ac:dyDescent="0.25">
      <c r="A8238" s="17"/>
    </row>
    <row r="8239" spans="1:1" ht="16" x14ac:dyDescent="0.25">
      <c r="A8239" s="17"/>
    </row>
    <row r="8240" spans="1:1" ht="16" x14ac:dyDescent="0.25">
      <c r="A8240" s="17"/>
    </row>
    <row r="8241" spans="1:1" ht="16" x14ac:dyDescent="0.25">
      <c r="A8241" s="17"/>
    </row>
    <row r="8242" spans="1:1" ht="16" x14ac:dyDescent="0.25">
      <c r="A8242" s="17"/>
    </row>
    <row r="8243" spans="1:1" ht="16" x14ac:dyDescent="0.25">
      <c r="A8243" s="17"/>
    </row>
    <row r="8244" spans="1:1" ht="16" x14ac:dyDescent="0.25">
      <c r="A8244" s="17"/>
    </row>
    <row r="8245" spans="1:1" ht="16" x14ac:dyDescent="0.25">
      <c r="A8245" s="17"/>
    </row>
    <row r="8246" spans="1:1" ht="16" x14ac:dyDescent="0.25">
      <c r="A8246" s="17"/>
    </row>
    <row r="8247" spans="1:1" ht="16" x14ac:dyDescent="0.25">
      <c r="A8247" s="17"/>
    </row>
    <row r="8248" spans="1:1" ht="16" x14ac:dyDescent="0.25">
      <c r="A8248" s="17"/>
    </row>
    <row r="8249" spans="1:1" ht="16" x14ac:dyDescent="0.25">
      <c r="A8249" s="17"/>
    </row>
    <row r="8250" spans="1:1" ht="16" x14ac:dyDescent="0.25">
      <c r="A8250" s="17"/>
    </row>
    <row r="8251" spans="1:1" ht="16" x14ac:dyDescent="0.25">
      <c r="A8251" s="17"/>
    </row>
    <row r="8252" spans="1:1" ht="16" x14ac:dyDescent="0.25">
      <c r="A8252" s="17"/>
    </row>
    <row r="8253" spans="1:1" ht="16" x14ac:dyDescent="0.25">
      <c r="A8253" s="17"/>
    </row>
    <row r="8254" spans="1:1" ht="16" x14ac:dyDescent="0.25">
      <c r="A8254" s="17"/>
    </row>
    <row r="8255" spans="1:1" ht="16" x14ac:dyDescent="0.25">
      <c r="A8255" s="17"/>
    </row>
    <row r="8256" spans="1:1" ht="16" x14ac:dyDescent="0.25">
      <c r="A8256" s="17"/>
    </row>
    <row r="8257" spans="1:1" ht="16" x14ac:dyDescent="0.25">
      <c r="A8257" s="17"/>
    </row>
    <row r="8258" spans="1:1" ht="16" x14ac:dyDescent="0.25">
      <c r="A8258" s="17"/>
    </row>
    <row r="8259" spans="1:1" ht="16" x14ac:dyDescent="0.25">
      <c r="A8259" s="17"/>
    </row>
    <row r="8260" spans="1:1" ht="16" x14ac:dyDescent="0.25">
      <c r="A8260" s="17"/>
    </row>
    <row r="8261" spans="1:1" ht="16" x14ac:dyDescent="0.25">
      <c r="A8261" s="17"/>
    </row>
    <row r="8262" spans="1:1" ht="16" x14ac:dyDescent="0.25">
      <c r="A8262" s="17"/>
    </row>
    <row r="8263" spans="1:1" ht="16" x14ac:dyDescent="0.25">
      <c r="A8263" s="17"/>
    </row>
    <row r="8264" spans="1:1" ht="16" x14ac:dyDescent="0.25">
      <c r="A8264" s="17"/>
    </row>
    <row r="8265" spans="1:1" ht="16" x14ac:dyDescent="0.25">
      <c r="A8265" s="17"/>
    </row>
    <row r="8266" spans="1:1" ht="16" x14ac:dyDescent="0.25">
      <c r="A8266" s="17"/>
    </row>
    <row r="8267" spans="1:1" ht="16" x14ac:dyDescent="0.25">
      <c r="A8267" s="17"/>
    </row>
    <row r="8268" spans="1:1" ht="16" x14ac:dyDescent="0.25">
      <c r="A8268" s="17"/>
    </row>
    <row r="8269" spans="1:1" ht="16" x14ac:dyDescent="0.25">
      <c r="A8269" s="17"/>
    </row>
    <row r="8270" spans="1:1" ht="16" x14ac:dyDescent="0.25">
      <c r="A8270" s="17"/>
    </row>
    <row r="8271" spans="1:1" ht="16" x14ac:dyDescent="0.25">
      <c r="A8271" s="17"/>
    </row>
    <row r="8272" spans="1:1" ht="16" x14ac:dyDescent="0.25">
      <c r="A8272" s="17"/>
    </row>
    <row r="8273" spans="1:1" ht="16" x14ac:dyDescent="0.25">
      <c r="A8273" s="17"/>
    </row>
    <row r="8274" spans="1:1" ht="16" x14ac:dyDescent="0.25">
      <c r="A8274" s="17"/>
    </row>
    <row r="8275" spans="1:1" ht="16" x14ac:dyDescent="0.25">
      <c r="A8275" s="17"/>
    </row>
    <row r="8276" spans="1:1" ht="16" x14ac:dyDescent="0.25">
      <c r="A8276" s="17"/>
    </row>
    <row r="8277" spans="1:1" ht="16" x14ac:dyDescent="0.25">
      <c r="A8277" s="17"/>
    </row>
    <row r="8278" spans="1:1" ht="16" x14ac:dyDescent="0.25">
      <c r="A8278" s="17"/>
    </row>
    <row r="8279" spans="1:1" ht="16" x14ac:dyDescent="0.25">
      <c r="A8279" s="17"/>
    </row>
    <row r="8280" spans="1:1" ht="16" x14ac:dyDescent="0.25">
      <c r="A8280" s="17"/>
    </row>
    <row r="8281" spans="1:1" ht="16" x14ac:dyDescent="0.25">
      <c r="A8281" s="17"/>
    </row>
    <row r="8282" spans="1:1" ht="16" x14ac:dyDescent="0.25">
      <c r="A8282" s="17"/>
    </row>
    <row r="8283" spans="1:1" ht="16" x14ac:dyDescent="0.25">
      <c r="A8283" s="17"/>
    </row>
    <row r="8284" spans="1:1" ht="16" x14ac:dyDescent="0.25">
      <c r="A8284" s="17"/>
    </row>
    <row r="8285" spans="1:1" ht="16" x14ac:dyDescent="0.25">
      <c r="A8285" s="17"/>
    </row>
    <row r="8286" spans="1:1" ht="16" x14ac:dyDescent="0.25">
      <c r="A8286" s="17"/>
    </row>
    <row r="8287" spans="1:1" ht="16" x14ac:dyDescent="0.25">
      <c r="A8287" s="17"/>
    </row>
    <row r="8288" spans="1:1" ht="16" x14ac:dyDescent="0.25">
      <c r="A8288" s="17"/>
    </row>
    <row r="8289" spans="1:1" ht="16" x14ac:dyDescent="0.25">
      <c r="A8289" s="17"/>
    </row>
    <row r="8290" spans="1:1" ht="16" x14ac:dyDescent="0.25">
      <c r="A8290" s="17"/>
    </row>
    <row r="8291" spans="1:1" ht="16" x14ac:dyDescent="0.25">
      <c r="A8291" s="17"/>
    </row>
    <row r="8292" spans="1:1" ht="16" x14ac:dyDescent="0.25">
      <c r="A8292" s="17"/>
    </row>
    <row r="8293" spans="1:1" ht="16" x14ac:dyDescent="0.25">
      <c r="A8293" s="17"/>
    </row>
    <row r="8294" spans="1:1" ht="16" x14ac:dyDescent="0.25">
      <c r="A8294" s="17"/>
    </row>
    <row r="8295" spans="1:1" ht="16" x14ac:dyDescent="0.25">
      <c r="A8295" s="17"/>
    </row>
    <row r="8296" spans="1:1" ht="16" x14ac:dyDescent="0.25">
      <c r="A8296" s="17"/>
    </row>
    <row r="8297" spans="1:1" ht="16" x14ac:dyDescent="0.25">
      <c r="A8297" s="17"/>
    </row>
    <row r="8298" spans="1:1" ht="16" x14ac:dyDescent="0.25">
      <c r="A8298" s="17"/>
    </row>
    <row r="8299" spans="1:1" ht="16" x14ac:dyDescent="0.25">
      <c r="A8299" s="17"/>
    </row>
    <row r="8300" spans="1:1" ht="16" x14ac:dyDescent="0.25">
      <c r="A8300" s="17"/>
    </row>
    <row r="8301" spans="1:1" ht="16" x14ac:dyDescent="0.25">
      <c r="A8301" s="17"/>
    </row>
    <row r="8302" spans="1:1" ht="16" x14ac:dyDescent="0.25">
      <c r="A8302" s="17"/>
    </row>
    <row r="8303" spans="1:1" ht="16" x14ac:dyDescent="0.25">
      <c r="A8303" s="17"/>
    </row>
    <row r="8304" spans="1:1" ht="16" x14ac:dyDescent="0.25">
      <c r="A8304" s="17"/>
    </row>
    <row r="8305" spans="1:1" ht="16" x14ac:dyDescent="0.25">
      <c r="A8305" s="17"/>
    </row>
    <row r="8306" spans="1:1" ht="16" x14ac:dyDescent="0.25">
      <c r="A8306" s="17"/>
    </row>
    <row r="8307" spans="1:1" ht="16" x14ac:dyDescent="0.25">
      <c r="A8307" s="17"/>
    </row>
    <row r="8308" spans="1:1" ht="16" x14ac:dyDescent="0.25">
      <c r="A8308" s="17"/>
    </row>
    <row r="8309" spans="1:1" ht="16" x14ac:dyDescent="0.25">
      <c r="A8309" s="17"/>
    </row>
    <row r="8310" spans="1:1" ht="16" x14ac:dyDescent="0.25">
      <c r="A8310" s="17"/>
    </row>
    <row r="8311" spans="1:1" ht="16" x14ac:dyDescent="0.25">
      <c r="A8311" s="17"/>
    </row>
    <row r="8312" spans="1:1" ht="16" x14ac:dyDescent="0.25">
      <c r="A8312" s="17"/>
    </row>
    <row r="8313" spans="1:1" ht="16" x14ac:dyDescent="0.25">
      <c r="A8313" s="17"/>
    </row>
    <row r="8314" spans="1:1" ht="16" x14ac:dyDescent="0.25">
      <c r="A8314" s="17"/>
    </row>
    <row r="8315" spans="1:1" ht="16" x14ac:dyDescent="0.25">
      <c r="A8315" s="17"/>
    </row>
    <row r="8316" spans="1:1" ht="16" x14ac:dyDescent="0.25">
      <c r="A8316" s="17"/>
    </row>
    <row r="8317" spans="1:1" ht="16" x14ac:dyDescent="0.25">
      <c r="A8317" s="17"/>
    </row>
    <row r="8318" spans="1:1" ht="16" x14ac:dyDescent="0.25">
      <c r="A8318" s="17"/>
    </row>
    <row r="8319" spans="1:1" ht="16" x14ac:dyDescent="0.25">
      <c r="A8319" s="17"/>
    </row>
    <row r="8320" spans="1:1" ht="16" x14ac:dyDescent="0.25">
      <c r="A8320" s="17"/>
    </row>
    <row r="8321" spans="1:1" ht="16" x14ac:dyDescent="0.25">
      <c r="A8321" s="17"/>
    </row>
    <row r="8322" spans="1:1" ht="16" x14ac:dyDescent="0.25">
      <c r="A8322" s="17"/>
    </row>
    <row r="8323" spans="1:1" ht="16" x14ac:dyDescent="0.25">
      <c r="A8323" s="17"/>
    </row>
    <row r="8324" spans="1:1" ht="16" x14ac:dyDescent="0.25">
      <c r="A8324" s="17"/>
    </row>
    <row r="8325" spans="1:1" ht="16" x14ac:dyDescent="0.25">
      <c r="A8325" s="17"/>
    </row>
    <row r="8326" spans="1:1" ht="16" x14ac:dyDescent="0.25">
      <c r="A8326" s="17"/>
    </row>
    <row r="8327" spans="1:1" ht="16" x14ac:dyDescent="0.25">
      <c r="A8327" s="17"/>
    </row>
    <row r="8328" spans="1:1" ht="16" x14ac:dyDescent="0.25">
      <c r="A8328" s="17"/>
    </row>
    <row r="8329" spans="1:1" ht="16" x14ac:dyDescent="0.25">
      <c r="A8329" s="17"/>
    </row>
    <row r="8330" spans="1:1" ht="16" x14ac:dyDescent="0.25">
      <c r="A8330" s="17"/>
    </row>
    <row r="8331" spans="1:1" ht="16" x14ac:dyDescent="0.25">
      <c r="A8331" s="17"/>
    </row>
    <row r="8332" spans="1:1" ht="16" x14ac:dyDescent="0.25">
      <c r="A8332" s="17"/>
    </row>
    <row r="8333" spans="1:1" ht="16" x14ac:dyDescent="0.25">
      <c r="A8333" s="17"/>
    </row>
    <row r="8334" spans="1:1" ht="16" x14ac:dyDescent="0.25">
      <c r="A8334" s="17"/>
    </row>
    <row r="8335" spans="1:1" ht="16" x14ac:dyDescent="0.25">
      <c r="A8335" s="17"/>
    </row>
    <row r="8336" spans="1:1" ht="16" x14ac:dyDescent="0.25">
      <c r="A8336" s="17"/>
    </row>
    <row r="8337" spans="1:1" ht="16" x14ac:dyDescent="0.25">
      <c r="A8337" s="17"/>
    </row>
    <row r="8338" spans="1:1" ht="16" x14ac:dyDescent="0.25">
      <c r="A8338" s="17"/>
    </row>
    <row r="8339" spans="1:1" ht="16" x14ac:dyDescent="0.25">
      <c r="A8339" s="17"/>
    </row>
    <row r="8340" spans="1:1" ht="16" x14ac:dyDescent="0.25">
      <c r="A8340" s="17"/>
    </row>
    <row r="8341" spans="1:1" ht="16" x14ac:dyDescent="0.25">
      <c r="A8341" s="17"/>
    </row>
    <row r="8342" spans="1:1" ht="16" x14ac:dyDescent="0.25">
      <c r="A8342" s="17"/>
    </row>
    <row r="8343" spans="1:1" ht="16" x14ac:dyDescent="0.25">
      <c r="A8343" s="17"/>
    </row>
    <row r="8344" spans="1:1" ht="16" x14ac:dyDescent="0.25">
      <c r="A8344" s="17"/>
    </row>
    <row r="8345" spans="1:1" ht="16" x14ac:dyDescent="0.25">
      <c r="A8345" s="17"/>
    </row>
    <row r="8346" spans="1:1" ht="16" x14ac:dyDescent="0.25">
      <c r="A8346" s="17"/>
    </row>
    <row r="8347" spans="1:1" ht="16" x14ac:dyDescent="0.25">
      <c r="A8347" s="17"/>
    </row>
    <row r="8348" spans="1:1" ht="16" x14ac:dyDescent="0.25">
      <c r="A8348" s="17"/>
    </row>
    <row r="8349" spans="1:1" ht="16" x14ac:dyDescent="0.25">
      <c r="A8349" s="17"/>
    </row>
    <row r="8350" spans="1:1" ht="16" x14ac:dyDescent="0.25">
      <c r="A8350" s="17"/>
    </row>
    <row r="8351" spans="1:1" ht="16" x14ac:dyDescent="0.25">
      <c r="A8351" s="17"/>
    </row>
    <row r="8352" spans="1:1" ht="16" x14ac:dyDescent="0.25">
      <c r="A8352" s="17"/>
    </row>
    <row r="8353" spans="1:1" ht="16" x14ac:dyDescent="0.25">
      <c r="A8353" s="17"/>
    </row>
    <row r="8354" spans="1:1" ht="16" x14ac:dyDescent="0.25">
      <c r="A8354" s="17"/>
    </row>
    <row r="8355" spans="1:1" ht="16" x14ac:dyDescent="0.25">
      <c r="A8355" s="17"/>
    </row>
    <row r="8356" spans="1:1" ht="16" x14ac:dyDescent="0.25">
      <c r="A8356" s="17"/>
    </row>
    <row r="8357" spans="1:1" ht="16" x14ac:dyDescent="0.25">
      <c r="A8357" s="17"/>
    </row>
    <row r="8358" spans="1:1" ht="16" x14ac:dyDescent="0.25">
      <c r="A8358" s="17"/>
    </row>
    <row r="8359" spans="1:1" ht="16" x14ac:dyDescent="0.25">
      <c r="A8359" s="17"/>
    </row>
    <row r="8360" spans="1:1" ht="16" x14ac:dyDescent="0.25">
      <c r="A8360" s="17"/>
    </row>
    <row r="8361" spans="1:1" ht="16" x14ac:dyDescent="0.25">
      <c r="A8361" s="17"/>
    </row>
    <row r="8362" spans="1:1" ht="16" x14ac:dyDescent="0.25">
      <c r="A8362" s="17"/>
    </row>
    <row r="8363" spans="1:1" ht="16" x14ac:dyDescent="0.25">
      <c r="A8363" s="17"/>
    </row>
    <row r="8364" spans="1:1" ht="16" x14ac:dyDescent="0.25">
      <c r="A8364" s="17"/>
    </row>
    <row r="8365" spans="1:1" ht="16" x14ac:dyDescent="0.25">
      <c r="A8365" s="17"/>
    </row>
    <row r="8366" spans="1:1" ht="16" x14ac:dyDescent="0.25">
      <c r="A8366" s="17"/>
    </row>
    <row r="8367" spans="1:1" ht="16" x14ac:dyDescent="0.25">
      <c r="A8367" s="17"/>
    </row>
    <row r="8368" spans="1:1" ht="16" x14ac:dyDescent="0.25">
      <c r="A8368" s="17"/>
    </row>
    <row r="8369" spans="1:1" ht="16" x14ac:dyDescent="0.25">
      <c r="A8369" s="17"/>
    </row>
    <row r="8370" spans="1:1" ht="16" x14ac:dyDescent="0.25">
      <c r="A8370" s="17"/>
    </row>
    <row r="8371" spans="1:1" ht="16" x14ac:dyDescent="0.25">
      <c r="A8371" s="17"/>
    </row>
    <row r="8372" spans="1:1" ht="16" x14ac:dyDescent="0.25">
      <c r="A8372" s="17"/>
    </row>
    <row r="8373" spans="1:1" ht="16" x14ac:dyDescent="0.25">
      <c r="A8373" s="17"/>
    </row>
    <row r="8374" spans="1:1" ht="16" x14ac:dyDescent="0.25">
      <c r="A8374" s="17"/>
    </row>
    <row r="8375" spans="1:1" ht="16" x14ac:dyDescent="0.25">
      <c r="A8375" s="17"/>
    </row>
    <row r="8376" spans="1:1" ht="16" x14ac:dyDescent="0.25">
      <c r="A8376" s="17"/>
    </row>
    <row r="8377" spans="1:1" ht="16" x14ac:dyDescent="0.25">
      <c r="A8377" s="17"/>
    </row>
    <row r="8378" spans="1:1" ht="16" x14ac:dyDescent="0.25">
      <c r="A8378" s="17"/>
    </row>
    <row r="8379" spans="1:1" ht="16" x14ac:dyDescent="0.25">
      <c r="A8379" s="17"/>
    </row>
    <row r="8380" spans="1:1" ht="16" x14ac:dyDescent="0.25">
      <c r="A8380" s="17"/>
    </row>
    <row r="8381" spans="1:1" ht="16" x14ac:dyDescent="0.25">
      <c r="A8381" s="17"/>
    </row>
    <row r="8382" spans="1:1" ht="16" x14ac:dyDescent="0.25">
      <c r="A8382" s="17"/>
    </row>
    <row r="8383" spans="1:1" ht="16" x14ac:dyDescent="0.25">
      <c r="A8383" s="17"/>
    </row>
    <row r="8384" spans="1:1" ht="16" x14ac:dyDescent="0.25">
      <c r="A8384" s="17"/>
    </row>
    <row r="8385" spans="1:1" ht="16" x14ac:dyDescent="0.25">
      <c r="A8385" s="17"/>
    </row>
    <row r="8386" spans="1:1" ht="16" x14ac:dyDescent="0.25">
      <c r="A8386" s="17"/>
    </row>
    <row r="8387" spans="1:1" ht="16" x14ac:dyDescent="0.25">
      <c r="A8387" s="17"/>
    </row>
    <row r="8388" spans="1:1" ht="16" x14ac:dyDescent="0.25">
      <c r="A8388" s="17"/>
    </row>
    <row r="8389" spans="1:1" ht="16" x14ac:dyDescent="0.25">
      <c r="A8389" s="17"/>
    </row>
    <row r="8390" spans="1:1" ht="16" x14ac:dyDescent="0.25">
      <c r="A8390" s="17"/>
    </row>
    <row r="8391" spans="1:1" ht="16" x14ac:dyDescent="0.25">
      <c r="A8391" s="17"/>
    </row>
    <row r="8392" spans="1:1" ht="16" x14ac:dyDescent="0.25">
      <c r="A8392" s="17"/>
    </row>
    <row r="8393" spans="1:1" ht="16" x14ac:dyDescent="0.25">
      <c r="A8393" s="17"/>
    </row>
    <row r="8394" spans="1:1" ht="16" x14ac:dyDescent="0.25">
      <c r="A8394" s="17"/>
    </row>
    <row r="8395" spans="1:1" ht="16" x14ac:dyDescent="0.25">
      <c r="A8395" s="17"/>
    </row>
    <row r="8396" spans="1:1" ht="16" x14ac:dyDescent="0.25">
      <c r="A8396" s="17"/>
    </row>
    <row r="8397" spans="1:1" ht="16" x14ac:dyDescent="0.25">
      <c r="A8397" s="17"/>
    </row>
    <row r="8398" spans="1:1" ht="16" x14ac:dyDescent="0.25">
      <c r="A8398" s="17"/>
    </row>
    <row r="8399" spans="1:1" ht="16" x14ac:dyDescent="0.25">
      <c r="A8399" s="17"/>
    </row>
    <row r="8400" spans="1:1" ht="16" x14ac:dyDescent="0.25">
      <c r="A8400" s="17"/>
    </row>
    <row r="8401" spans="1:1" ht="16" x14ac:dyDescent="0.25">
      <c r="A8401" s="17"/>
    </row>
    <row r="8402" spans="1:1" ht="16" x14ac:dyDescent="0.25">
      <c r="A8402" s="17"/>
    </row>
    <row r="8403" spans="1:1" ht="16" x14ac:dyDescent="0.25">
      <c r="A8403" s="17"/>
    </row>
    <row r="8404" spans="1:1" ht="16" x14ac:dyDescent="0.25">
      <c r="A8404" s="17"/>
    </row>
    <row r="8405" spans="1:1" ht="16" x14ac:dyDescent="0.25">
      <c r="A8405" s="17"/>
    </row>
    <row r="8406" spans="1:1" ht="16" x14ac:dyDescent="0.25">
      <c r="A8406" s="17"/>
    </row>
    <row r="8407" spans="1:1" ht="16" x14ac:dyDescent="0.25">
      <c r="A8407" s="17"/>
    </row>
    <row r="8408" spans="1:1" ht="16" x14ac:dyDescent="0.25">
      <c r="A8408" s="17"/>
    </row>
    <row r="8409" spans="1:1" ht="16" x14ac:dyDescent="0.25">
      <c r="A8409" s="17"/>
    </row>
    <row r="8410" spans="1:1" ht="16" x14ac:dyDescent="0.25">
      <c r="A8410" s="17"/>
    </row>
    <row r="8411" spans="1:1" ht="16" x14ac:dyDescent="0.25">
      <c r="A8411" s="17"/>
    </row>
    <row r="8412" spans="1:1" ht="16" x14ac:dyDescent="0.25">
      <c r="A8412" s="17"/>
    </row>
    <row r="8413" spans="1:1" ht="16" x14ac:dyDescent="0.25">
      <c r="A8413" s="17"/>
    </row>
    <row r="8414" spans="1:1" ht="16" x14ac:dyDescent="0.25">
      <c r="A8414" s="17"/>
    </row>
    <row r="8415" spans="1:1" ht="16" x14ac:dyDescent="0.25">
      <c r="A8415" s="17"/>
    </row>
    <row r="8416" spans="1:1" ht="16" x14ac:dyDescent="0.25">
      <c r="A8416" s="17"/>
    </row>
    <row r="8417" spans="1:1" ht="16" x14ac:dyDescent="0.25">
      <c r="A8417" s="17"/>
    </row>
    <row r="8418" spans="1:1" ht="16" x14ac:dyDescent="0.25">
      <c r="A8418" s="17"/>
    </row>
    <row r="8419" spans="1:1" ht="16" x14ac:dyDescent="0.25">
      <c r="A8419" s="17"/>
    </row>
    <row r="8420" spans="1:1" ht="16" x14ac:dyDescent="0.25">
      <c r="A8420" s="17"/>
    </row>
    <row r="8421" spans="1:1" ht="16" x14ac:dyDescent="0.25">
      <c r="A8421" s="17"/>
    </row>
    <row r="8422" spans="1:1" ht="16" x14ac:dyDescent="0.25">
      <c r="A8422" s="17"/>
    </row>
    <row r="8423" spans="1:1" ht="16" x14ac:dyDescent="0.25">
      <c r="A8423" s="17"/>
    </row>
    <row r="8424" spans="1:1" ht="16" x14ac:dyDescent="0.25">
      <c r="A8424" s="17"/>
    </row>
    <row r="8425" spans="1:1" ht="16" x14ac:dyDescent="0.25">
      <c r="A8425" s="17"/>
    </row>
    <row r="8426" spans="1:1" ht="16" x14ac:dyDescent="0.25">
      <c r="A8426" s="17"/>
    </row>
    <row r="8427" spans="1:1" ht="16" x14ac:dyDescent="0.25">
      <c r="A8427" s="17"/>
    </row>
    <row r="8428" spans="1:1" ht="16" x14ac:dyDescent="0.25">
      <c r="A8428" s="17"/>
    </row>
    <row r="8429" spans="1:1" ht="16" x14ac:dyDescent="0.25">
      <c r="A8429" s="17"/>
    </row>
    <row r="8430" spans="1:1" ht="16" x14ac:dyDescent="0.25">
      <c r="A8430" s="17"/>
    </row>
    <row r="8431" spans="1:1" ht="16" x14ac:dyDescent="0.25">
      <c r="A8431" s="17"/>
    </row>
    <row r="8432" spans="1:1" ht="16" x14ac:dyDescent="0.25">
      <c r="A8432" s="17"/>
    </row>
    <row r="8433" spans="1:1" ht="16" x14ac:dyDescent="0.25">
      <c r="A8433" s="17"/>
    </row>
    <row r="8434" spans="1:1" ht="16" x14ac:dyDescent="0.25">
      <c r="A8434" s="17"/>
    </row>
    <row r="8435" spans="1:1" ht="16" x14ac:dyDescent="0.25">
      <c r="A8435" s="17"/>
    </row>
    <row r="8436" spans="1:1" ht="16" x14ac:dyDescent="0.25">
      <c r="A8436" s="17"/>
    </row>
    <row r="8437" spans="1:1" ht="16" x14ac:dyDescent="0.25">
      <c r="A8437" s="17"/>
    </row>
    <row r="8438" spans="1:1" ht="16" x14ac:dyDescent="0.25">
      <c r="A8438" s="17"/>
    </row>
    <row r="8439" spans="1:1" ht="16" x14ac:dyDescent="0.25">
      <c r="A8439" s="17"/>
    </row>
    <row r="8440" spans="1:1" ht="16" x14ac:dyDescent="0.25">
      <c r="A8440" s="17"/>
    </row>
    <row r="8441" spans="1:1" ht="16" x14ac:dyDescent="0.25">
      <c r="A8441" s="17"/>
    </row>
    <row r="8442" spans="1:1" ht="16" x14ac:dyDescent="0.25">
      <c r="A8442" s="17"/>
    </row>
    <row r="8443" spans="1:1" ht="16" x14ac:dyDescent="0.25">
      <c r="A8443" s="17"/>
    </row>
    <row r="8444" spans="1:1" ht="16" x14ac:dyDescent="0.25">
      <c r="A8444" s="17"/>
    </row>
    <row r="8445" spans="1:1" ht="16" x14ac:dyDescent="0.25">
      <c r="A8445" s="17"/>
    </row>
    <row r="8446" spans="1:1" ht="16" x14ac:dyDescent="0.25">
      <c r="A8446" s="17"/>
    </row>
    <row r="8447" spans="1:1" ht="16" x14ac:dyDescent="0.25">
      <c r="A8447" s="17"/>
    </row>
    <row r="8448" spans="1:1" ht="16" x14ac:dyDescent="0.25">
      <c r="A8448" s="17"/>
    </row>
    <row r="8449" spans="1:1" ht="16" x14ac:dyDescent="0.25">
      <c r="A8449" s="17"/>
    </row>
    <row r="8450" spans="1:1" ht="16" x14ac:dyDescent="0.25">
      <c r="A8450" s="17"/>
    </row>
    <row r="8451" spans="1:1" ht="16" x14ac:dyDescent="0.25">
      <c r="A8451" s="17"/>
    </row>
    <row r="8452" spans="1:1" ht="16" x14ac:dyDescent="0.25">
      <c r="A8452" s="17"/>
    </row>
    <row r="8453" spans="1:1" ht="16" x14ac:dyDescent="0.25">
      <c r="A8453" s="17"/>
    </row>
    <row r="8454" spans="1:1" ht="16" x14ac:dyDescent="0.25">
      <c r="A8454" s="17"/>
    </row>
    <row r="8455" spans="1:1" ht="16" x14ac:dyDescent="0.25">
      <c r="A8455" s="17"/>
    </row>
    <row r="8456" spans="1:1" ht="16" x14ac:dyDescent="0.25">
      <c r="A8456" s="17"/>
    </row>
    <row r="8457" spans="1:1" ht="16" x14ac:dyDescent="0.25">
      <c r="A8457" s="17"/>
    </row>
    <row r="8458" spans="1:1" ht="16" x14ac:dyDescent="0.25">
      <c r="A8458" s="17"/>
    </row>
    <row r="8459" spans="1:1" ht="16" x14ac:dyDescent="0.25">
      <c r="A8459" s="17"/>
    </row>
    <row r="8460" spans="1:1" ht="16" x14ac:dyDescent="0.25">
      <c r="A8460" s="17"/>
    </row>
    <row r="8461" spans="1:1" ht="16" x14ac:dyDescent="0.25">
      <c r="A8461" s="17"/>
    </row>
    <row r="8462" spans="1:1" ht="16" x14ac:dyDescent="0.25">
      <c r="A8462" s="17"/>
    </row>
    <row r="8463" spans="1:1" ht="16" x14ac:dyDescent="0.25">
      <c r="A8463" s="17"/>
    </row>
    <row r="8464" spans="1:1" ht="16" x14ac:dyDescent="0.25">
      <c r="A8464" s="17"/>
    </row>
    <row r="8465" spans="1:1" ht="16" x14ac:dyDescent="0.25">
      <c r="A8465" s="17"/>
    </row>
    <row r="8466" spans="1:1" ht="16" x14ac:dyDescent="0.25">
      <c r="A8466" s="17"/>
    </row>
    <row r="8467" spans="1:1" ht="16" x14ac:dyDescent="0.25">
      <c r="A8467" s="17"/>
    </row>
    <row r="8468" spans="1:1" ht="16" x14ac:dyDescent="0.25">
      <c r="A8468" s="17"/>
    </row>
    <row r="8469" spans="1:1" ht="16" x14ac:dyDescent="0.25">
      <c r="A8469" s="17"/>
    </row>
    <row r="8470" spans="1:1" ht="16" x14ac:dyDescent="0.25">
      <c r="A8470" s="17"/>
    </row>
    <row r="8471" spans="1:1" ht="16" x14ac:dyDescent="0.25">
      <c r="A8471" s="17"/>
    </row>
    <row r="8472" spans="1:1" ht="16" x14ac:dyDescent="0.25">
      <c r="A8472" s="17"/>
    </row>
    <row r="8473" spans="1:1" ht="16" x14ac:dyDescent="0.25">
      <c r="A8473" s="17"/>
    </row>
    <row r="8474" spans="1:1" ht="16" x14ac:dyDescent="0.25">
      <c r="A8474" s="17"/>
    </row>
    <row r="8475" spans="1:1" ht="16" x14ac:dyDescent="0.25">
      <c r="A8475" s="17"/>
    </row>
    <row r="8476" spans="1:1" ht="16" x14ac:dyDescent="0.25">
      <c r="A8476" s="17"/>
    </row>
    <row r="8477" spans="1:1" ht="16" x14ac:dyDescent="0.25">
      <c r="A8477" s="17"/>
    </row>
    <row r="8478" spans="1:1" ht="16" x14ac:dyDescent="0.25">
      <c r="A8478" s="17"/>
    </row>
    <row r="8479" spans="1:1" ht="16" x14ac:dyDescent="0.25">
      <c r="A8479" s="17"/>
    </row>
    <row r="8480" spans="1:1" ht="16" x14ac:dyDescent="0.25">
      <c r="A8480" s="17"/>
    </row>
    <row r="8481" spans="1:1" ht="16" x14ac:dyDescent="0.25">
      <c r="A8481" s="17"/>
    </row>
    <row r="8482" spans="1:1" ht="16" x14ac:dyDescent="0.25">
      <c r="A8482" s="17"/>
    </row>
    <row r="8483" spans="1:1" ht="16" x14ac:dyDescent="0.25">
      <c r="A8483" s="17"/>
    </row>
    <row r="8484" spans="1:1" ht="16" x14ac:dyDescent="0.25">
      <c r="A8484" s="17"/>
    </row>
    <row r="8485" spans="1:1" ht="16" x14ac:dyDescent="0.25">
      <c r="A8485" s="17"/>
    </row>
    <row r="8486" spans="1:1" ht="16" x14ac:dyDescent="0.25">
      <c r="A8486" s="17"/>
    </row>
    <row r="8487" spans="1:1" ht="16" x14ac:dyDescent="0.25">
      <c r="A8487" s="17"/>
    </row>
    <row r="8488" spans="1:1" ht="16" x14ac:dyDescent="0.25">
      <c r="A8488" s="17"/>
    </row>
    <row r="8489" spans="1:1" ht="16" x14ac:dyDescent="0.25">
      <c r="A8489" s="17"/>
    </row>
    <row r="8490" spans="1:1" ht="16" x14ac:dyDescent="0.25">
      <c r="A8490" s="17"/>
    </row>
    <row r="8491" spans="1:1" ht="16" x14ac:dyDescent="0.25">
      <c r="A8491" s="17"/>
    </row>
    <row r="8492" spans="1:1" ht="16" x14ac:dyDescent="0.25">
      <c r="A8492" s="17"/>
    </row>
    <row r="8493" spans="1:1" ht="16" x14ac:dyDescent="0.25">
      <c r="A8493" s="17"/>
    </row>
    <row r="8494" spans="1:1" ht="16" x14ac:dyDescent="0.25">
      <c r="A8494" s="17"/>
    </row>
    <row r="8495" spans="1:1" ht="16" x14ac:dyDescent="0.25">
      <c r="A8495" s="17"/>
    </row>
    <row r="8496" spans="1:1" ht="16" x14ac:dyDescent="0.25">
      <c r="A8496" s="17"/>
    </row>
    <row r="8497" spans="1:1" ht="16" x14ac:dyDescent="0.25">
      <c r="A8497" s="17"/>
    </row>
    <row r="8498" spans="1:1" ht="16" x14ac:dyDescent="0.25">
      <c r="A8498" s="17"/>
    </row>
    <row r="8499" spans="1:1" ht="16" x14ac:dyDescent="0.25">
      <c r="A8499" s="17"/>
    </row>
    <row r="8500" spans="1:1" ht="16" x14ac:dyDescent="0.25">
      <c r="A8500" s="17"/>
    </row>
    <row r="8501" spans="1:1" ht="16" x14ac:dyDescent="0.25">
      <c r="A8501" s="17"/>
    </row>
    <row r="8502" spans="1:1" ht="16" x14ac:dyDescent="0.25">
      <c r="A8502" s="17"/>
    </row>
    <row r="8503" spans="1:1" ht="16" x14ac:dyDescent="0.25">
      <c r="A8503" s="17"/>
    </row>
    <row r="8504" spans="1:1" ht="16" x14ac:dyDescent="0.25">
      <c r="A8504" s="17"/>
    </row>
    <row r="8505" spans="1:1" ht="16" x14ac:dyDescent="0.25">
      <c r="A8505" s="17"/>
    </row>
    <row r="8506" spans="1:1" ht="16" x14ac:dyDescent="0.25">
      <c r="A8506" s="17"/>
    </row>
    <row r="8507" spans="1:1" ht="16" x14ac:dyDescent="0.25">
      <c r="A8507" s="17"/>
    </row>
    <row r="8508" spans="1:1" ht="16" x14ac:dyDescent="0.25">
      <c r="A8508" s="17"/>
    </row>
    <row r="8509" spans="1:1" ht="16" x14ac:dyDescent="0.25">
      <c r="A8509" s="17"/>
    </row>
    <row r="8510" spans="1:1" ht="16" x14ac:dyDescent="0.25">
      <c r="A8510" s="17"/>
    </row>
    <row r="8511" spans="1:1" ht="16" x14ac:dyDescent="0.25">
      <c r="A8511" s="17"/>
    </row>
    <row r="8512" spans="1:1" ht="16" x14ac:dyDescent="0.25">
      <c r="A8512" s="17"/>
    </row>
    <row r="8513" spans="1:1" ht="16" x14ac:dyDescent="0.25">
      <c r="A8513" s="17"/>
    </row>
    <row r="8514" spans="1:1" ht="16" x14ac:dyDescent="0.25">
      <c r="A8514" s="17"/>
    </row>
    <row r="8515" spans="1:1" ht="16" x14ac:dyDescent="0.25">
      <c r="A8515" s="17"/>
    </row>
    <row r="8516" spans="1:1" ht="16" x14ac:dyDescent="0.25">
      <c r="A8516" s="17"/>
    </row>
    <row r="8517" spans="1:1" ht="16" x14ac:dyDescent="0.25">
      <c r="A8517" s="17"/>
    </row>
    <row r="8518" spans="1:1" ht="16" x14ac:dyDescent="0.25">
      <c r="A8518" s="17"/>
    </row>
    <row r="8519" spans="1:1" ht="16" x14ac:dyDescent="0.25">
      <c r="A8519" s="17"/>
    </row>
    <row r="8520" spans="1:1" ht="16" x14ac:dyDescent="0.25">
      <c r="A8520" s="17"/>
    </row>
    <row r="8521" spans="1:1" ht="16" x14ac:dyDescent="0.25">
      <c r="A8521" s="17"/>
    </row>
    <row r="8522" spans="1:1" ht="16" x14ac:dyDescent="0.25">
      <c r="A8522" s="17"/>
    </row>
    <row r="8523" spans="1:1" ht="16" x14ac:dyDescent="0.25">
      <c r="A8523" s="17"/>
    </row>
    <row r="8524" spans="1:1" ht="16" x14ac:dyDescent="0.25">
      <c r="A8524" s="17"/>
    </row>
    <row r="8525" spans="1:1" ht="16" x14ac:dyDescent="0.25">
      <c r="A8525" s="17"/>
    </row>
    <row r="8526" spans="1:1" ht="16" x14ac:dyDescent="0.25">
      <c r="A8526" s="17"/>
    </row>
    <row r="8527" spans="1:1" ht="16" x14ac:dyDescent="0.25">
      <c r="A8527" s="17"/>
    </row>
    <row r="8528" spans="1:1" ht="16" x14ac:dyDescent="0.25">
      <c r="A8528" s="17"/>
    </row>
    <row r="8529" spans="1:1" ht="16" x14ac:dyDescent="0.25">
      <c r="A8529" s="17"/>
    </row>
    <row r="8530" spans="1:1" ht="16" x14ac:dyDescent="0.25">
      <c r="A8530" s="17"/>
    </row>
    <row r="8531" spans="1:1" ht="16" x14ac:dyDescent="0.25">
      <c r="A8531" s="17"/>
    </row>
    <row r="8532" spans="1:1" ht="16" x14ac:dyDescent="0.25">
      <c r="A8532" s="17"/>
    </row>
    <row r="8533" spans="1:1" ht="16" x14ac:dyDescent="0.25">
      <c r="A8533" s="17"/>
    </row>
    <row r="8534" spans="1:1" ht="16" x14ac:dyDescent="0.25">
      <c r="A8534" s="17"/>
    </row>
    <row r="8535" spans="1:1" ht="16" x14ac:dyDescent="0.25">
      <c r="A8535" s="17"/>
    </row>
    <row r="8536" spans="1:1" ht="16" x14ac:dyDescent="0.25">
      <c r="A8536" s="17"/>
    </row>
    <row r="8537" spans="1:1" ht="16" x14ac:dyDescent="0.25">
      <c r="A8537" s="17"/>
    </row>
    <row r="8538" spans="1:1" ht="16" x14ac:dyDescent="0.25">
      <c r="A8538" s="17"/>
    </row>
    <row r="8539" spans="1:1" ht="16" x14ac:dyDescent="0.25">
      <c r="A8539" s="17"/>
    </row>
    <row r="8540" spans="1:1" ht="16" x14ac:dyDescent="0.25">
      <c r="A8540" s="17"/>
    </row>
    <row r="8541" spans="1:1" ht="16" x14ac:dyDescent="0.25">
      <c r="A8541" s="17"/>
    </row>
    <row r="8542" spans="1:1" ht="16" x14ac:dyDescent="0.25">
      <c r="A8542" s="17"/>
    </row>
    <row r="8543" spans="1:1" ht="16" x14ac:dyDescent="0.25">
      <c r="A8543" s="17"/>
    </row>
    <row r="8544" spans="1:1" ht="16" x14ac:dyDescent="0.25">
      <c r="A8544" s="17"/>
    </row>
    <row r="8545" spans="1:1" ht="16" x14ac:dyDescent="0.25">
      <c r="A8545" s="17"/>
    </row>
    <row r="8546" spans="1:1" ht="16" x14ac:dyDescent="0.25">
      <c r="A8546" s="17"/>
    </row>
    <row r="8547" spans="1:1" ht="16" x14ac:dyDescent="0.25">
      <c r="A8547" s="17"/>
    </row>
    <row r="8548" spans="1:1" ht="16" x14ac:dyDescent="0.25">
      <c r="A8548" s="17"/>
    </row>
    <row r="8549" spans="1:1" ht="16" x14ac:dyDescent="0.25">
      <c r="A8549" s="17"/>
    </row>
    <row r="8550" spans="1:1" ht="16" x14ac:dyDescent="0.25">
      <c r="A8550" s="17"/>
    </row>
    <row r="8551" spans="1:1" ht="16" x14ac:dyDescent="0.25">
      <c r="A8551" s="17"/>
    </row>
    <row r="8552" spans="1:1" ht="16" x14ac:dyDescent="0.25">
      <c r="A8552" s="17"/>
    </row>
    <row r="8553" spans="1:1" ht="16" x14ac:dyDescent="0.25">
      <c r="A8553" s="17"/>
    </row>
    <row r="8554" spans="1:1" ht="16" x14ac:dyDescent="0.25">
      <c r="A8554" s="17"/>
    </row>
    <row r="8555" spans="1:1" ht="16" x14ac:dyDescent="0.25">
      <c r="A8555" s="17"/>
    </row>
    <row r="8556" spans="1:1" ht="16" x14ac:dyDescent="0.25">
      <c r="A8556" s="17"/>
    </row>
    <row r="8557" spans="1:1" ht="16" x14ac:dyDescent="0.25">
      <c r="A8557" s="17"/>
    </row>
    <row r="8558" spans="1:1" ht="16" x14ac:dyDescent="0.25">
      <c r="A8558" s="17"/>
    </row>
    <row r="8559" spans="1:1" ht="16" x14ac:dyDescent="0.25">
      <c r="A8559" s="17"/>
    </row>
    <row r="8560" spans="1:1" ht="16" x14ac:dyDescent="0.25">
      <c r="A8560" s="17"/>
    </row>
    <row r="8561" spans="1:1" ht="16" x14ac:dyDescent="0.25">
      <c r="A8561" s="17"/>
    </row>
    <row r="8562" spans="1:1" ht="16" x14ac:dyDescent="0.25">
      <c r="A8562" s="17"/>
    </row>
    <row r="8563" spans="1:1" ht="16" x14ac:dyDescent="0.25">
      <c r="A8563" s="17"/>
    </row>
    <row r="8564" spans="1:1" ht="16" x14ac:dyDescent="0.25">
      <c r="A8564" s="17"/>
    </row>
    <row r="8565" spans="1:1" ht="16" x14ac:dyDescent="0.25">
      <c r="A8565" s="17"/>
    </row>
    <row r="8566" spans="1:1" ht="16" x14ac:dyDescent="0.25">
      <c r="A8566" s="17"/>
    </row>
    <row r="8567" spans="1:1" ht="16" x14ac:dyDescent="0.25">
      <c r="A8567" s="17"/>
    </row>
    <row r="8568" spans="1:1" ht="16" x14ac:dyDescent="0.25">
      <c r="A8568" s="17"/>
    </row>
    <row r="8569" spans="1:1" ht="16" x14ac:dyDescent="0.25">
      <c r="A8569" s="17"/>
    </row>
    <row r="8570" spans="1:1" ht="16" x14ac:dyDescent="0.25">
      <c r="A8570" s="17"/>
    </row>
    <row r="8571" spans="1:1" ht="16" x14ac:dyDescent="0.25">
      <c r="A8571" s="17"/>
    </row>
    <row r="8572" spans="1:1" ht="16" x14ac:dyDescent="0.25">
      <c r="A8572" s="17"/>
    </row>
    <row r="8573" spans="1:1" ht="16" x14ac:dyDescent="0.25">
      <c r="A8573" s="17"/>
    </row>
    <row r="8574" spans="1:1" ht="16" x14ac:dyDescent="0.25">
      <c r="A8574" s="17"/>
    </row>
    <row r="8575" spans="1:1" ht="16" x14ac:dyDescent="0.25">
      <c r="A8575" s="17"/>
    </row>
    <row r="8576" spans="1:1" ht="16" x14ac:dyDescent="0.25">
      <c r="A8576" s="17"/>
    </row>
    <row r="8577" spans="1:1" ht="16" x14ac:dyDescent="0.25">
      <c r="A8577" s="17"/>
    </row>
    <row r="8578" spans="1:1" ht="16" x14ac:dyDescent="0.25">
      <c r="A8578" s="17"/>
    </row>
    <row r="8579" spans="1:1" ht="16" x14ac:dyDescent="0.25">
      <c r="A8579" s="17"/>
    </row>
    <row r="8580" spans="1:1" ht="16" x14ac:dyDescent="0.25">
      <c r="A8580" s="17"/>
    </row>
    <row r="8581" spans="1:1" ht="16" x14ac:dyDescent="0.25">
      <c r="A8581" s="17"/>
    </row>
    <row r="8582" spans="1:1" ht="16" x14ac:dyDescent="0.25">
      <c r="A8582" s="17"/>
    </row>
    <row r="8583" spans="1:1" ht="16" x14ac:dyDescent="0.25">
      <c r="A8583" s="17"/>
    </row>
    <row r="8584" spans="1:1" ht="16" x14ac:dyDescent="0.25">
      <c r="A8584" s="17"/>
    </row>
    <row r="8585" spans="1:1" ht="16" x14ac:dyDescent="0.25">
      <c r="A8585" s="17"/>
    </row>
    <row r="8586" spans="1:1" ht="16" x14ac:dyDescent="0.25">
      <c r="A8586" s="17"/>
    </row>
    <row r="8587" spans="1:1" ht="16" x14ac:dyDescent="0.25">
      <c r="A8587" s="17"/>
    </row>
    <row r="8588" spans="1:1" ht="16" x14ac:dyDescent="0.25">
      <c r="A8588" s="17"/>
    </row>
    <row r="8589" spans="1:1" ht="16" x14ac:dyDescent="0.25">
      <c r="A8589" s="17"/>
    </row>
    <row r="8590" spans="1:1" ht="16" x14ac:dyDescent="0.25">
      <c r="A8590" s="17"/>
    </row>
    <row r="8591" spans="1:1" ht="16" x14ac:dyDescent="0.25">
      <c r="A8591" s="17"/>
    </row>
    <row r="8592" spans="1:1" ht="16" x14ac:dyDescent="0.25">
      <c r="A8592" s="17"/>
    </row>
    <row r="8593" spans="1:1" ht="16" x14ac:dyDescent="0.25">
      <c r="A8593" s="17"/>
    </row>
    <row r="8594" spans="1:1" ht="16" x14ac:dyDescent="0.25">
      <c r="A8594" s="17"/>
    </row>
    <row r="8595" spans="1:1" ht="16" x14ac:dyDescent="0.25">
      <c r="A8595" s="17"/>
    </row>
    <row r="8596" spans="1:1" ht="16" x14ac:dyDescent="0.25">
      <c r="A8596" s="17"/>
    </row>
    <row r="8597" spans="1:1" ht="16" x14ac:dyDescent="0.25">
      <c r="A8597" s="17"/>
    </row>
    <row r="8598" spans="1:1" ht="16" x14ac:dyDescent="0.25">
      <c r="A8598" s="17"/>
    </row>
    <row r="8599" spans="1:1" ht="16" x14ac:dyDescent="0.25">
      <c r="A8599" s="17"/>
    </row>
    <row r="8600" spans="1:1" ht="16" x14ac:dyDescent="0.25">
      <c r="A8600" s="17"/>
    </row>
    <row r="8601" spans="1:1" ht="16" x14ac:dyDescent="0.25">
      <c r="A8601" s="17"/>
    </row>
    <row r="8602" spans="1:1" ht="16" x14ac:dyDescent="0.25">
      <c r="A8602" s="17"/>
    </row>
    <row r="8603" spans="1:1" ht="16" x14ac:dyDescent="0.25">
      <c r="A8603" s="17"/>
    </row>
    <row r="8604" spans="1:1" ht="16" x14ac:dyDescent="0.25">
      <c r="A8604" s="17"/>
    </row>
    <row r="8605" spans="1:1" ht="16" x14ac:dyDescent="0.25">
      <c r="A8605" s="17"/>
    </row>
    <row r="8606" spans="1:1" ht="16" x14ac:dyDescent="0.25">
      <c r="A8606" s="17"/>
    </row>
    <row r="8607" spans="1:1" ht="16" x14ac:dyDescent="0.25">
      <c r="A8607" s="17"/>
    </row>
    <row r="8608" spans="1:1" ht="16" x14ac:dyDescent="0.25">
      <c r="A8608" s="17"/>
    </row>
    <row r="8609" spans="1:1" ht="16" x14ac:dyDescent="0.25">
      <c r="A8609" s="17"/>
    </row>
    <row r="8610" spans="1:1" ht="16" x14ac:dyDescent="0.25">
      <c r="A8610" s="17"/>
    </row>
    <row r="8611" spans="1:1" ht="16" x14ac:dyDescent="0.25">
      <c r="A8611" s="17"/>
    </row>
    <row r="8612" spans="1:1" ht="16" x14ac:dyDescent="0.25">
      <c r="A8612" s="17"/>
    </row>
    <row r="8613" spans="1:1" ht="16" x14ac:dyDescent="0.25">
      <c r="A8613" s="17"/>
    </row>
    <row r="8614" spans="1:1" ht="16" x14ac:dyDescent="0.25">
      <c r="A8614" s="17"/>
    </row>
    <row r="8615" spans="1:1" ht="16" x14ac:dyDescent="0.25">
      <c r="A8615" s="17"/>
    </row>
    <row r="8616" spans="1:1" ht="16" x14ac:dyDescent="0.25">
      <c r="A8616" s="17"/>
    </row>
    <row r="8617" spans="1:1" ht="16" x14ac:dyDescent="0.25">
      <c r="A8617" s="17"/>
    </row>
    <row r="8618" spans="1:1" ht="16" x14ac:dyDescent="0.25">
      <c r="A8618" s="17"/>
    </row>
    <row r="8619" spans="1:1" ht="16" x14ac:dyDescent="0.25">
      <c r="A8619" s="17"/>
    </row>
    <row r="8620" spans="1:1" ht="16" x14ac:dyDescent="0.25">
      <c r="A8620" s="17"/>
    </row>
    <row r="8621" spans="1:1" ht="16" x14ac:dyDescent="0.25">
      <c r="A8621" s="17"/>
    </row>
    <row r="8622" spans="1:1" ht="16" x14ac:dyDescent="0.25">
      <c r="A8622" s="17"/>
    </row>
    <row r="8623" spans="1:1" ht="16" x14ac:dyDescent="0.25">
      <c r="A8623" s="17"/>
    </row>
    <row r="8624" spans="1:1" ht="16" x14ac:dyDescent="0.25">
      <c r="A8624" s="17"/>
    </row>
    <row r="8625" spans="1:1" ht="16" x14ac:dyDescent="0.25">
      <c r="A8625" s="17"/>
    </row>
    <row r="8626" spans="1:1" ht="16" x14ac:dyDescent="0.25">
      <c r="A8626" s="17"/>
    </row>
    <row r="8627" spans="1:1" ht="16" x14ac:dyDescent="0.25">
      <c r="A8627" s="17"/>
    </row>
    <row r="8628" spans="1:1" ht="16" x14ac:dyDescent="0.25">
      <c r="A8628" s="17"/>
    </row>
    <row r="8629" spans="1:1" ht="16" x14ac:dyDescent="0.25">
      <c r="A8629" s="17"/>
    </row>
    <row r="8630" spans="1:1" ht="16" x14ac:dyDescent="0.25">
      <c r="A8630" s="17"/>
    </row>
    <row r="8631" spans="1:1" ht="16" x14ac:dyDescent="0.25">
      <c r="A8631" s="17"/>
    </row>
    <row r="8632" spans="1:1" ht="16" x14ac:dyDescent="0.25">
      <c r="A8632" s="17"/>
    </row>
    <row r="8633" spans="1:1" ht="16" x14ac:dyDescent="0.25">
      <c r="A8633" s="17"/>
    </row>
    <row r="8634" spans="1:1" ht="16" x14ac:dyDescent="0.25">
      <c r="A8634" s="17"/>
    </row>
    <row r="8635" spans="1:1" ht="16" x14ac:dyDescent="0.25">
      <c r="A8635" s="17"/>
    </row>
    <row r="8636" spans="1:1" ht="16" x14ac:dyDescent="0.25">
      <c r="A8636" s="17"/>
    </row>
    <row r="8637" spans="1:1" ht="16" x14ac:dyDescent="0.25">
      <c r="A8637" s="17"/>
    </row>
    <row r="8638" spans="1:1" ht="16" x14ac:dyDescent="0.25">
      <c r="A8638" s="17"/>
    </row>
    <row r="8639" spans="1:1" ht="16" x14ac:dyDescent="0.25">
      <c r="A8639" s="17"/>
    </row>
    <row r="8640" spans="1:1" ht="16" x14ac:dyDescent="0.25">
      <c r="A8640" s="17"/>
    </row>
    <row r="8641" spans="1:1" ht="16" x14ac:dyDescent="0.25">
      <c r="A8641" s="17"/>
    </row>
    <row r="8642" spans="1:1" ht="16" x14ac:dyDescent="0.25">
      <c r="A8642" s="17"/>
    </row>
    <row r="8643" spans="1:1" ht="16" x14ac:dyDescent="0.25">
      <c r="A8643" s="17"/>
    </row>
    <row r="8644" spans="1:1" ht="16" x14ac:dyDescent="0.25">
      <c r="A8644" s="17"/>
    </row>
    <row r="8645" spans="1:1" ht="16" x14ac:dyDescent="0.25">
      <c r="A8645" s="17"/>
    </row>
    <row r="8646" spans="1:1" ht="16" x14ac:dyDescent="0.25">
      <c r="A8646" s="17"/>
    </row>
    <row r="8647" spans="1:1" ht="16" x14ac:dyDescent="0.25">
      <c r="A8647" s="17"/>
    </row>
    <row r="8648" spans="1:1" ht="16" x14ac:dyDescent="0.25">
      <c r="A8648" s="17"/>
    </row>
    <row r="8649" spans="1:1" ht="16" x14ac:dyDescent="0.25">
      <c r="A8649" s="17"/>
    </row>
    <row r="8650" spans="1:1" ht="16" x14ac:dyDescent="0.25">
      <c r="A8650" s="17"/>
    </row>
    <row r="8651" spans="1:1" ht="16" x14ac:dyDescent="0.25">
      <c r="A8651" s="17"/>
    </row>
    <row r="8652" spans="1:1" ht="16" x14ac:dyDescent="0.25">
      <c r="A8652" s="17"/>
    </row>
    <row r="8653" spans="1:1" ht="16" x14ac:dyDescent="0.25">
      <c r="A8653" s="17"/>
    </row>
    <row r="8654" spans="1:1" ht="16" x14ac:dyDescent="0.25">
      <c r="A8654" s="17"/>
    </row>
    <row r="8655" spans="1:1" ht="16" x14ac:dyDescent="0.25">
      <c r="A8655" s="17"/>
    </row>
    <row r="8656" spans="1:1" ht="16" x14ac:dyDescent="0.25">
      <c r="A8656" s="17"/>
    </row>
    <row r="8657" spans="1:1" ht="16" x14ac:dyDescent="0.25">
      <c r="A8657" s="17"/>
    </row>
    <row r="8658" spans="1:1" ht="16" x14ac:dyDescent="0.25">
      <c r="A8658" s="17"/>
    </row>
    <row r="8659" spans="1:1" ht="16" x14ac:dyDescent="0.25">
      <c r="A8659" s="17"/>
    </row>
    <row r="8660" spans="1:1" ht="16" x14ac:dyDescent="0.25">
      <c r="A8660" s="17"/>
    </row>
    <row r="8661" spans="1:1" ht="16" x14ac:dyDescent="0.25">
      <c r="A8661" s="17"/>
    </row>
    <row r="8662" spans="1:1" ht="16" x14ac:dyDescent="0.25">
      <c r="A8662" s="17"/>
    </row>
    <row r="8663" spans="1:1" ht="16" x14ac:dyDescent="0.25">
      <c r="A8663" s="17"/>
    </row>
    <row r="8664" spans="1:1" ht="16" x14ac:dyDescent="0.25">
      <c r="A8664" s="17"/>
    </row>
    <row r="8665" spans="1:1" ht="16" x14ac:dyDescent="0.25">
      <c r="A8665" s="17"/>
    </row>
    <row r="8666" spans="1:1" ht="16" x14ac:dyDescent="0.25">
      <c r="A8666" s="17"/>
    </row>
    <row r="8667" spans="1:1" ht="16" x14ac:dyDescent="0.25">
      <c r="A8667" s="17"/>
    </row>
    <row r="8668" spans="1:1" ht="16" x14ac:dyDescent="0.25">
      <c r="A8668" s="17"/>
    </row>
    <row r="8669" spans="1:1" ht="16" x14ac:dyDescent="0.25">
      <c r="A8669" s="17"/>
    </row>
    <row r="8670" spans="1:1" ht="16" x14ac:dyDescent="0.25">
      <c r="A8670" s="17"/>
    </row>
    <row r="8671" spans="1:1" ht="16" x14ac:dyDescent="0.25">
      <c r="A8671" s="17"/>
    </row>
    <row r="8672" spans="1:1" ht="16" x14ac:dyDescent="0.25">
      <c r="A8672" s="17"/>
    </row>
    <row r="8673" spans="1:1" ht="16" x14ac:dyDescent="0.25">
      <c r="A8673" s="17"/>
    </row>
    <row r="8674" spans="1:1" ht="16" x14ac:dyDescent="0.25">
      <c r="A8674" s="17"/>
    </row>
    <row r="8675" spans="1:1" ht="16" x14ac:dyDescent="0.25">
      <c r="A8675" s="17"/>
    </row>
    <row r="8676" spans="1:1" ht="16" x14ac:dyDescent="0.25">
      <c r="A8676" s="17"/>
    </row>
    <row r="8677" spans="1:1" ht="16" x14ac:dyDescent="0.25">
      <c r="A8677" s="17"/>
    </row>
    <row r="8678" spans="1:1" ht="16" x14ac:dyDescent="0.25">
      <c r="A8678" s="17"/>
    </row>
    <row r="8679" spans="1:1" ht="16" x14ac:dyDescent="0.25">
      <c r="A8679" s="17"/>
    </row>
    <row r="8680" spans="1:1" ht="16" x14ac:dyDescent="0.25">
      <c r="A8680" s="17"/>
    </row>
    <row r="8681" spans="1:1" ht="16" x14ac:dyDescent="0.25">
      <c r="A8681" s="17"/>
    </row>
    <row r="8682" spans="1:1" ht="16" x14ac:dyDescent="0.25">
      <c r="A8682" s="17"/>
    </row>
    <row r="8683" spans="1:1" ht="16" x14ac:dyDescent="0.25">
      <c r="A8683" s="17"/>
    </row>
    <row r="8684" spans="1:1" ht="16" x14ac:dyDescent="0.25">
      <c r="A8684" s="17"/>
    </row>
    <row r="8685" spans="1:1" ht="16" x14ac:dyDescent="0.25">
      <c r="A8685" s="17"/>
    </row>
    <row r="8686" spans="1:1" ht="16" x14ac:dyDescent="0.25">
      <c r="A8686" s="17"/>
    </row>
    <row r="8687" spans="1:1" ht="16" x14ac:dyDescent="0.25">
      <c r="A8687" s="17"/>
    </row>
    <row r="8688" spans="1:1" ht="16" x14ac:dyDescent="0.25">
      <c r="A8688" s="17"/>
    </row>
    <row r="8689" spans="1:1" ht="16" x14ac:dyDescent="0.25">
      <c r="A8689" s="17"/>
    </row>
    <row r="8690" spans="1:1" ht="16" x14ac:dyDescent="0.25">
      <c r="A8690" s="17"/>
    </row>
    <row r="8691" spans="1:1" ht="16" x14ac:dyDescent="0.25">
      <c r="A8691" s="17"/>
    </row>
    <row r="8692" spans="1:1" ht="16" x14ac:dyDescent="0.25">
      <c r="A8692" s="17"/>
    </row>
    <row r="8693" spans="1:1" ht="16" x14ac:dyDescent="0.25">
      <c r="A8693" s="17"/>
    </row>
    <row r="8694" spans="1:1" ht="16" x14ac:dyDescent="0.25">
      <c r="A8694" s="17"/>
    </row>
    <row r="8695" spans="1:1" ht="16" x14ac:dyDescent="0.25">
      <c r="A8695" s="17"/>
    </row>
    <row r="8696" spans="1:1" ht="16" x14ac:dyDescent="0.25">
      <c r="A8696" s="17"/>
    </row>
    <row r="8697" spans="1:1" ht="16" x14ac:dyDescent="0.25">
      <c r="A8697" s="17"/>
    </row>
    <row r="8698" spans="1:1" ht="16" x14ac:dyDescent="0.25">
      <c r="A8698" s="17"/>
    </row>
    <row r="8699" spans="1:1" ht="16" x14ac:dyDescent="0.25">
      <c r="A8699" s="17"/>
    </row>
    <row r="8700" spans="1:1" ht="16" x14ac:dyDescent="0.25">
      <c r="A8700" s="17"/>
    </row>
    <row r="8701" spans="1:1" ht="16" x14ac:dyDescent="0.25">
      <c r="A8701" s="17"/>
    </row>
    <row r="8702" spans="1:1" ht="16" x14ac:dyDescent="0.25">
      <c r="A8702" s="17"/>
    </row>
    <row r="8703" spans="1:1" ht="16" x14ac:dyDescent="0.25">
      <c r="A8703" s="17"/>
    </row>
    <row r="8704" spans="1:1" ht="16" x14ac:dyDescent="0.25">
      <c r="A8704" s="17"/>
    </row>
    <row r="8705" spans="1:1" ht="16" x14ac:dyDescent="0.25">
      <c r="A8705" s="17"/>
    </row>
    <row r="8706" spans="1:1" ht="16" x14ac:dyDescent="0.25">
      <c r="A8706" s="17"/>
    </row>
    <row r="8707" spans="1:1" ht="16" x14ac:dyDescent="0.25">
      <c r="A8707" s="17"/>
    </row>
    <row r="8708" spans="1:1" ht="16" x14ac:dyDescent="0.25">
      <c r="A8708" s="17"/>
    </row>
    <row r="8709" spans="1:1" ht="16" x14ac:dyDescent="0.25">
      <c r="A8709" s="17"/>
    </row>
    <row r="8710" spans="1:1" ht="16" x14ac:dyDescent="0.25">
      <c r="A8710" s="17"/>
    </row>
    <row r="8711" spans="1:1" ht="16" x14ac:dyDescent="0.25">
      <c r="A8711" s="17"/>
    </row>
    <row r="8712" spans="1:1" ht="16" x14ac:dyDescent="0.25">
      <c r="A8712" s="17"/>
    </row>
    <row r="8713" spans="1:1" ht="16" x14ac:dyDescent="0.25">
      <c r="A8713" s="17"/>
    </row>
    <row r="8714" spans="1:1" ht="16" x14ac:dyDescent="0.25">
      <c r="A8714" s="17"/>
    </row>
    <row r="8715" spans="1:1" ht="16" x14ac:dyDescent="0.25">
      <c r="A8715" s="17"/>
    </row>
    <row r="8716" spans="1:1" ht="16" x14ac:dyDescent="0.25">
      <c r="A8716" s="17"/>
    </row>
    <row r="8717" spans="1:1" ht="16" x14ac:dyDescent="0.25">
      <c r="A8717" s="17"/>
    </row>
    <row r="8718" spans="1:1" ht="16" x14ac:dyDescent="0.25">
      <c r="A8718" s="17"/>
    </row>
    <row r="8719" spans="1:1" ht="16" x14ac:dyDescent="0.25">
      <c r="A8719" s="17"/>
    </row>
    <row r="8720" spans="1:1" ht="16" x14ac:dyDescent="0.25">
      <c r="A8720" s="17"/>
    </row>
    <row r="8721" spans="1:1" ht="16" x14ac:dyDescent="0.25">
      <c r="A8721" s="17"/>
    </row>
    <row r="8722" spans="1:1" ht="16" x14ac:dyDescent="0.25">
      <c r="A8722" s="17"/>
    </row>
    <row r="8723" spans="1:1" ht="16" x14ac:dyDescent="0.25">
      <c r="A8723" s="17"/>
    </row>
    <row r="8724" spans="1:1" ht="16" x14ac:dyDescent="0.25">
      <c r="A8724" s="17"/>
    </row>
    <row r="8725" spans="1:1" ht="16" x14ac:dyDescent="0.25">
      <c r="A8725" s="17"/>
    </row>
    <row r="8726" spans="1:1" ht="16" x14ac:dyDescent="0.25">
      <c r="A8726" s="17"/>
    </row>
    <row r="8727" spans="1:1" ht="16" x14ac:dyDescent="0.25">
      <c r="A8727" s="17"/>
    </row>
    <row r="8728" spans="1:1" ht="16" x14ac:dyDescent="0.25">
      <c r="A8728" s="17"/>
    </row>
    <row r="8729" spans="1:1" ht="16" x14ac:dyDescent="0.25">
      <c r="A8729" s="17"/>
    </row>
    <row r="8730" spans="1:1" ht="16" x14ac:dyDescent="0.25">
      <c r="A8730" s="17"/>
    </row>
    <row r="8731" spans="1:1" ht="16" x14ac:dyDescent="0.25">
      <c r="A8731" s="17"/>
    </row>
    <row r="8732" spans="1:1" ht="16" x14ac:dyDescent="0.25">
      <c r="A8732" s="17"/>
    </row>
    <row r="8733" spans="1:1" ht="16" x14ac:dyDescent="0.25">
      <c r="A8733" s="17"/>
    </row>
    <row r="8734" spans="1:1" ht="16" x14ac:dyDescent="0.25">
      <c r="A8734" s="17"/>
    </row>
    <row r="8735" spans="1:1" ht="16" x14ac:dyDescent="0.25">
      <c r="A8735" s="17"/>
    </row>
    <row r="8736" spans="1:1" ht="16" x14ac:dyDescent="0.25">
      <c r="A8736" s="17"/>
    </row>
    <row r="8737" spans="1:1" ht="16" x14ac:dyDescent="0.25">
      <c r="A8737" s="17"/>
    </row>
    <row r="8738" spans="1:1" ht="16" x14ac:dyDescent="0.25">
      <c r="A8738" s="17"/>
    </row>
    <row r="8739" spans="1:1" ht="16" x14ac:dyDescent="0.25">
      <c r="A8739" s="17"/>
    </row>
    <row r="8740" spans="1:1" ht="16" x14ac:dyDescent="0.25">
      <c r="A8740" s="17"/>
    </row>
    <row r="8741" spans="1:1" ht="16" x14ac:dyDescent="0.25">
      <c r="A8741" s="17"/>
    </row>
    <row r="8742" spans="1:1" ht="16" x14ac:dyDescent="0.25">
      <c r="A8742" s="17"/>
    </row>
    <row r="8743" spans="1:1" ht="16" x14ac:dyDescent="0.25">
      <c r="A8743" s="17"/>
    </row>
    <row r="8744" spans="1:1" ht="16" x14ac:dyDescent="0.25">
      <c r="A8744" s="17"/>
    </row>
    <row r="8745" spans="1:1" ht="16" x14ac:dyDescent="0.25">
      <c r="A8745" s="17"/>
    </row>
    <row r="8746" spans="1:1" ht="16" x14ac:dyDescent="0.25">
      <c r="A8746" s="17"/>
    </row>
    <row r="8747" spans="1:1" ht="16" x14ac:dyDescent="0.25">
      <c r="A8747" s="17"/>
    </row>
    <row r="8748" spans="1:1" ht="16" x14ac:dyDescent="0.25">
      <c r="A8748" s="17"/>
    </row>
    <row r="8749" spans="1:1" ht="16" x14ac:dyDescent="0.25">
      <c r="A8749" s="17"/>
    </row>
    <row r="8750" spans="1:1" ht="16" x14ac:dyDescent="0.25">
      <c r="A8750" s="17"/>
    </row>
    <row r="8751" spans="1:1" ht="16" x14ac:dyDescent="0.25">
      <c r="A8751" s="17"/>
    </row>
    <row r="8752" spans="1:1" ht="16" x14ac:dyDescent="0.25">
      <c r="A8752" s="17"/>
    </row>
    <row r="8753" spans="1:1" ht="16" x14ac:dyDescent="0.25">
      <c r="A8753" s="17"/>
    </row>
    <row r="8754" spans="1:1" ht="16" x14ac:dyDescent="0.25">
      <c r="A8754" s="17"/>
    </row>
    <row r="8755" spans="1:1" ht="16" x14ac:dyDescent="0.25">
      <c r="A8755" s="17"/>
    </row>
    <row r="8756" spans="1:1" ht="16" x14ac:dyDescent="0.25">
      <c r="A8756" s="17"/>
    </row>
    <row r="8757" spans="1:1" ht="16" x14ac:dyDescent="0.25">
      <c r="A8757" s="17"/>
    </row>
    <row r="8758" spans="1:1" ht="16" x14ac:dyDescent="0.25">
      <c r="A8758" s="17"/>
    </row>
    <row r="8759" spans="1:1" ht="16" x14ac:dyDescent="0.25">
      <c r="A8759" s="17"/>
    </row>
    <row r="8760" spans="1:1" ht="16" x14ac:dyDescent="0.25">
      <c r="A8760" s="17"/>
    </row>
    <row r="8761" spans="1:1" ht="16" x14ac:dyDescent="0.25">
      <c r="A8761" s="17"/>
    </row>
    <row r="8762" spans="1:1" ht="16" x14ac:dyDescent="0.25">
      <c r="A8762" s="17"/>
    </row>
    <row r="8763" spans="1:1" ht="16" x14ac:dyDescent="0.25">
      <c r="A8763" s="17"/>
    </row>
    <row r="8764" spans="1:1" ht="16" x14ac:dyDescent="0.25">
      <c r="A8764" s="17"/>
    </row>
    <row r="8765" spans="1:1" ht="16" x14ac:dyDescent="0.25">
      <c r="A8765" s="17"/>
    </row>
    <row r="8766" spans="1:1" ht="16" x14ac:dyDescent="0.25">
      <c r="A8766" s="17"/>
    </row>
    <row r="8767" spans="1:1" ht="16" x14ac:dyDescent="0.25">
      <c r="A8767" s="17"/>
    </row>
    <row r="8768" spans="1:1" ht="16" x14ac:dyDescent="0.25">
      <c r="A8768" s="17"/>
    </row>
    <row r="8769" spans="1:1" ht="16" x14ac:dyDescent="0.25">
      <c r="A8769" s="17"/>
    </row>
    <row r="8770" spans="1:1" ht="16" x14ac:dyDescent="0.25">
      <c r="A8770" s="17"/>
    </row>
    <row r="8771" spans="1:1" ht="16" x14ac:dyDescent="0.25">
      <c r="A8771" s="17"/>
    </row>
    <row r="8772" spans="1:1" ht="16" x14ac:dyDescent="0.25">
      <c r="A8772" s="17"/>
    </row>
    <row r="8773" spans="1:1" ht="16" x14ac:dyDescent="0.25">
      <c r="A8773" s="17"/>
    </row>
    <row r="8774" spans="1:1" ht="16" x14ac:dyDescent="0.25">
      <c r="A8774" s="17"/>
    </row>
    <row r="8775" spans="1:1" ht="16" x14ac:dyDescent="0.25">
      <c r="A8775" s="17"/>
    </row>
    <row r="8776" spans="1:1" ht="16" x14ac:dyDescent="0.25">
      <c r="A8776" s="17"/>
    </row>
    <row r="8777" spans="1:1" ht="16" x14ac:dyDescent="0.25">
      <c r="A8777" s="17"/>
    </row>
    <row r="8778" spans="1:1" ht="16" x14ac:dyDescent="0.25">
      <c r="A8778" s="17"/>
    </row>
    <row r="8779" spans="1:1" ht="16" x14ac:dyDescent="0.25">
      <c r="A8779" s="17"/>
    </row>
    <row r="8780" spans="1:1" ht="16" x14ac:dyDescent="0.25">
      <c r="A8780" s="17"/>
    </row>
    <row r="8781" spans="1:1" ht="16" x14ac:dyDescent="0.25">
      <c r="A8781" s="17"/>
    </row>
    <row r="8782" spans="1:1" ht="16" x14ac:dyDescent="0.25">
      <c r="A8782" s="17"/>
    </row>
    <row r="8783" spans="1:1" ht="16" x14ac:dyDescent="0.25">
      <c r="A8783" s="17"/>
    </row>
    <row r="8784" spans="1:1" ht="16" x14ac:dyDescent="0.25">
      <c r="A8784" s="17"/>
    </row>
    <row r="8785" spans="1:1" ht="16" x14ac:dyDescent="0.25">
      <c r="A8785" s="17"/>
    </row>
    <row r="8786" spans="1:1" ht="16" x14ac:dyDescent="0.25">
      <c r="A8786" s="17"/>
    </row>
    <row r="8787" spans="1:1" ht="16" x14ac:dyDescent="0.25">
      <c r="A8787" s="17"/>
    </row>
    <row r="8788" spans="1:1" ht="16" x14ac:dyDescent="0.25">
      <c r="A8788" s="17"/>
    </row>
    <row r="8789" spans="1:1" ht="16" x14ac:dyDescent="0.25">
      <c r="A8789" s="17"/>
    </row>
    <row r="8790" spans="1:1" ht="16" x14ac:dyDescent="0.25">
      <c r="A8790" s="17"/>
    </row>
    <row r="8791" spans="1:1" ht="16" x14ac:dyDescent="0.25">
      <c r="A8791" s="17"/>
    </row>
    <row r="8792" spans="1:1" ht="16" x14ac:dyDescent="0.25">
      <c r="A8792" s="17"/>
    </row>
    <row r="8793" spans="1:1" ht="16" x14ac:dyDescent="0.25">
      <c r="A8793" s="17"/>
    </row>
    <row r="8794" spans="1:1" ht="16" x14ac:dyDescent="0.25">
      <c r="A8794" s="17"/>
    </row>
    <row r="8795" spans="1:1" ht="16" x14ac:dyDescent="0.25">
      <c r="A8795" s="17"/>
    </row>
    <row r="8796" spans="1:1" ht="16" x14ac:dyDescent="0.25">
      <c r="A8796" s="17"/>
    </row>
    <row r="8797" spans="1:1" ht="16" x14ac:dyDescent="0.25">
      <c r="A8797" s="17"/>
    </row>
    <row r="8798" spans="1:1" ht="16" x14ac:dyDescent="0.25">
      <c r="A8798" s="17"/>
    </row>
    <row r="8799" spans="1:1" ht="16" x14ac:dyDescent="0.25">
      <c r="A8799" s="17"/>
    </row>
    <row r="8800" spans="1:1" ht="16" x14ac:dyDescent="0.25">
      <c r="A8800" s="17"/>
    </row>
    <row r="8801" spans="1:1" ht="16" x14ac:dyDescent="0.25">
      <c r="A8801" s="17"/>
    </row>
    <row r="8802" spans="1:1" ht="16" x14ac:dyDescent="0.25">
      <c r="A8802" s="17"/>
    </row>
    <row r="8803" spans="1:1" ht="16" x14ac:dyDescent="0.25">
      <c r="A8803" s="17"/>
    </row>
    <row r="8804" spans="1:1" ht="16" x14ac:dyDescent="0.25">
      <c r="A8804" s="17"/>
    </row>
    <row r="8805" spans="1:1" ht="16" x14ac:dyDescent="0.25">
      <c r="A8805" s="17"/>
    </row>
    <row r="8806" spans="1:1" ht="16" x14ac:dyDescent="0.25">
      <c r="A8806" s="17"/>
    </row>
    <row r="8807" spans="1:1" ht="16" x14ac:dyDescent="0.25">
      <c r="A8807" s="17"/>
    </row>
    <row r="8808" spans="1:1" ht="16" x14ac:dyDescent="0.25">
      <c r="A8808" s="17"/>
    </row>
    <row r="8809" spans="1:1" ht="16" x14ac:dyDescent="0.25">
      <c r="A8809" s="17"/>
    </row>
    <row r="8810" spans="1:1" ht="16" x14ac:dyDescent="0.25">
      <c r="A8810" s="17"/>
    </row>
    <row r="8811" spans="1:1" ht="16" x14ac:dyDescent="0.25">
      <c r="A8811" s="17"/>
    </row>
    <row r="8812" spans="1:1" ht="16" x14ac:dyDescent="0.25">
      <c r="A8812" s="17"/>
    </row>
    <row r="8813" spans="1:1" ht="16" x14ac:dyDescent="0.25">
      <c r="A8813" s="17"/>
    </row>
    <row r="8814" spans="1:1" ht="16" x14ac:dyDescent="0.25">
      <c r="A8814" s="17"/>
    </row>
    <row r="8815" spans="1:1" ht="16" x14ac:dyDescent="0.25">
      <c r="A8815" s="17"/>
    </row>
    <row r="8816" spans="1:1" ht="16" x14ac:dyDescent="0.25">
      <c r="A8816" s="17"/>
    </row>
    <row r="8817" spans="1:1" ht="16" x14ac:dyDescent="0.25">
      <c r="A8817" s="17"/>
    </row>
    <row r="8818" spans="1:1" ht="16" x14ac:dyDescent="0.25">
      <c r="A8818" s="17"/>
    </row>
    <row r="8819" spans="1:1" ht="16" x14ac:dyDescent="0.25">
      <c r="A8819" s="17"/>
    </row>
    <row r="8820" spans="1:1" ht="16" x14ac:dyDescent="0.25">
      <c r="A8820" s="17"/>
    </row>
    <row r="8821" spans="1:1" ht="16" x14ac:dyDescent="0.25">
      <c r="A8821" s="17"/>
    </row>
    <row r="8822" spans="1:1" ht="16" x14ac:dyDescent="0.25">
      <c r="A8822" s="17"/>
    </row>
    <row r="8823" spans="1:1" ht="16" x14ac:dyDescent="0.25">
      <c r="A8823" s="17"/>
    </row>
    <row r="8824" spans="1:1" ht="16" x14ac:dyDescent="0.25">
      <c r="A8824" s="17"/>
    </row>
    <row r="8825" spans="1:1" ht="16" x14ac:dyDescent="0.25">
      <c r="A8825" s="17"/>
    </row>
    <row r="8826" spans="1:1" ht="16" x14ac:dyDescent="0.25">
      <c r="A8826" s="17"/>
    </row>
    <row r="8827" spans="1:1" ht="16" x14ac:dyDescent="0.25">
      <c r="A8827" s="17"/>
    </row>
    <row r="8828" spans="1:1" ht="16" x14ac:dyDescent="0.25">
      <c r="A8828" s="17"/>
    </row>
    <row r="8829" spans="1:1" ht="16" x14ac:dyDescent="0.25">
      <c r="A8829" s="17"/>
    </row>
    <row r="8830" spans="1:1" ht="16" x14ac:dyDescent="0.25">
      <c r="A8830" s="17"/>
    </row>
    <row r="8831" spans="1:1" ht="16" x14ac:dyDescent="0.25">
      <c r="A8831" s="17"/>
    </row>
    <row r="8832" spans="1:1" ht="16" x14ac:dyDescent="0.25">
      <c r="A8832" s="17"/>
    </row>
    <row r="8833" spans="1:1" ht="16" x14ac:dyDescent="0.25">
      <c r="A8833" s="17"/>
    </row>
    <row r="8834" spans="1:1" ht="16" x14ac:dyDescent="0.25">
      <c r="A8834" s="17"/>
    </row>
    <row r="8835" spans="1:1" ht="16" x14ac:dyDescent="0.25">
      <c r="A8835" s="17"/>
    </row>
    <row r="8836" spans="1:1" ht="16" x14ac:dyDescent="0.25">
      <c r="A8836" s="17"/>
    </row>
    <row r="8837" spans="1:1" ht="16" x14ac:dyDescent="0.25">
      <c r="A8837" s="17"/>
    </row>
    <row r="8838" spans="1:1" ht="16" x14ac:dyDescent="0.25">
      <c r="A8838" s="17"/>
    </row>
    <row r="8839" spans="1:1" ht="16" x14ac:dyDescent="0.25">
      <c r="A8839" s="17"/>
    </row>
    <row r="8840" spans="1:1" ht="16" x14ac:dyDescent="0.25">
      <c r="A8840" s="17"/>
    </row>
    <row r="8841" spans="1:1" ht="16" x14ac:dyDescent="0.25">
      <c r="A8841" s="17"/>
    </row>
    <row r="8842" spans="1:1" ht="16" x14ac:dyDescent="0.25">
      <c r="A8842" s="17"/>
    </row>
    <row r="8843" spans="1:1" ht="16" x14ac:dyDescent="0.25">
      <c r="A8843" s="17"/>
    </row>
    <row r="8844" spans="1:1" ht="16" x14ac:dyDescent="0.25">
      <c r="A8844" s="17"/>
    </row>
    <row r="8845" spans="1:1" ht="16" x14ac:dyDescent="0.25">
      <c r="A8845" s="17"/>
    </row>
    <row r="8846" spans="1:1" ht="16" x14ac:dyDescent="0.25">
      <c r="A8846" s="17"/>
    </row>
    <row r="8847" spans="1:1" ht="16" x14ac:dyDescent="0.25">
      <c r="A8847" s="17"/>
    </row>
    <row r="8848" spans="1:1" ht="16" x14ac:dyDescent="0.25">
      <c r="A8848" s="17"/>
    </row>
    <row r="8849" spans="1:1" ht="16" x14ac:dyDescent="0.25">
      <c r="A8849" s="17"/>
    </row>
    <row r="8850" spans="1:1" ht="16" x14ac:dyDescent="0.25">
      <c r="A8850" s="17"/>
    </row>
    <row r="8851" spans="1:1" ht="16" x14ac:dyDescent="0.25">
      <c r="A8851" s="17"/>
    </row>
    <row r="8852" spans="1:1" ht="16" x14ac:dyDescent="0.25">
      <c r="A8852" s="17"/>
    </row>
    <row r="8853" spans="1:1" ht="16" x14ac:dyDescent="0.25">
      <c r="A8853" s="17"/>
    </row>
    <row r="8854" spans="1:1" ht="16" x14ac:dyDescent="0.25">
      <c r="A8854" s="17"/>
    </row>
    <row r="8855" spans="1:1" ht="16" x14ac:dyDescent="0.25">
      <c r="A8855" s="17"/>
    </row>
    <row r="8856" spans="1:1" ht="16" x14ac:dyDescent="0.25">
      <c r="A8856" s="17"/>
    </row>
    <row r="8857" spans="1:1" ht="16" x14ac:dyDescent="0.25">
      <c r="A8857" s="17"/>
    </row>
    <row r="8858" spans="1:1" ht="16" x14ac:dyDescent="0.25">
      <c r="A8858" s="17"/>
    </row>
    <row r="8859" spans="1:1" ht="16" x14ac:dyDescent="0.25">
      <c r="A8859" s="17"/>
    </row>
    <row r="8860" spans="1:1" ht="16" x14ac:dyDescent="0.25">
      <c r="A8860" s="17"/>
    </row>
    <row r="8861" spans="1:1" ht="16" x14ac:dyDescent="0.25">
      <c r="A8861" s="17"/>
    </row>
    <row r="8862" spans="1:1" ht="16" x14ac:dyDescent="0.25">
      <c r="A8862" s="17"/>
    </row>
    <row r="8863" spans="1:1" ht="16" x14ac:dyDescent="0.25">
      <c r="A8863" s="17"/>
    </row>
    <row r="8864" spans="1:1" ht="16" x14ac:dyDescent="0.25">
      <c r="A8864" s="17"/>
    </row>
    <row r="8865" spans="1:1" ht="16" x14ac:dyDescent="0.25">
      <c r="A8865" s="17"/>
    </row>
    <row r="8866" spans="1:1" ht="16" x14ac:dyDescent="0.25">
      <c r="A8866" s="17"/>
    </row>
    <row r="8867" spans="1:1" ht="16" x14ac:dyDescent="0.25">
      <c r="A8867" s="17"/>
    </row>
    <row r="8868" spans="1:1" ht="16" x14ac:dyDescent="0.25">
      <c r="A8868" s="17"/>
    </row>
    <row r="8869" spans="1:1" ht="16" x14ac:dyDescent="0.25">
      <c r="A8869" s="17"/>
    </row>
    <row r="8870" spans="1:1" ht="16" x14ac:dyDescent="0.25">
      <c r="A8870" s="17"/>
    </row>
    <row r="8871" spans="1:1" ht="16" x14ac:dyDescent="0.25">
      <c r="A8871" s="17"/>
    </row>
    <row r="8872" spans="1:1" ht="16" x14ac:dyDescent="0.25">
      <c r="A8872" s="17"/>
    </row>
    <row r="8873" spans="1:1" ht="16" x14ac:dyDescent="0.25">
      <c r="A8873" s="17"/>
    </row>
    <row r="8874" spans="1:1" ht="16" x14ac:dyDescent="0.25">
      <c r="A8874" s="17"/>
    </row>
    <row r="8875" spans="1:1" ht="16" x14ac:dyDescent="0.25">
      <c r="A8875" s="17"/>
    </row>
    <row r="8876" spans="1:1" ht="16" x14ac:dyDescent="0.25">
      <c r="A8876" s="17"/>
    </row>
    <row r="8877" spans="1:1" ht="16" x14ac:dyDescent="0.25">
      <c r="A8877" s="17"/>
    </row>
    <row r="8878" spans="1:1" ht="16" x14ac:dyDescent="0.25">
      <c r="A8878" s="17"/>
    </row>
    <row r="8879" spans="1:1" ht="16" x14ac:dyDescent="0.25">
      <c r="A8879" s="17"/>
    </row>
    <row r="8880" spans="1:1" ht="16" x14ac:dyDescent="0.25">
      <c r="A8880" s="17"/>
    </row>
    <row r="8881" spans="1:1" ht="16" x14ac:dyDescent="0.25">
      <c r="A8881" s="17"/>
    </row>
    <row r="8882" spans="1:1" ht="16" x14ac:dyDescent="0.25">
      <c r="A8882" s="17"/>
    </row>
    <row r="8883" spans="1:1" ht="16" x14ac:dyDescent="0.25">
      <c r="A8883" s="17"/>
    </row>
    <row r="8884" spans="1:1" ht="16" x14ac:dyDescent="0.25">
      <c r="A8884" s="17"/>
    </row>
    <row r="8885" spans="1:1" ht="16" x14ac:dyDescent="0.25">
      <c r="A8885" s="17"/>
    </row>
    <row r="8886" spans="1:1" ht="16" x14ac:dyDescent="0.25">
      <c r="A8886" s="17"/>
    </row>
    <row r="8887" spans="1:1" ht="16" x14ac:dyDescent="0.25">
      <c r="A8887" s="17"/>
    </row>
    <row r="8888" spans="1:1" ht="16" x14ac:dyDescent="0.25">
      <c r="A8888" s="17"/>
    </row>
    <row r="8889" spans="1:1" ht="16" x14ac:dyDescent="0.25">
      <c r="A8889" s="17"/>
    </row>
    <row r="8890" spans="1:1" ht="16" x14ac:dyDescent="0.25">
      <c r="A8890" s="17"/>
    </row>
    <row r="8891" spans="1:1" ht="16" x14ac:dyDescent="0.25">
      <c r="A8891" s="17"/>
    </row>
    <row r="8892" spans="1:1" ht="16" x14ac:dyDescent="0.25">
      <c r="A8892" s="17"/>
    </row>
    <row r="8893" spans="1:1" ht="16" x14ac:dyDescent="0.25">
      <c r="A8893" s="17"/>
    </row>
    <row r="8894" spans="1:1" ht="16" x14ac:dyDescent="0.25">
      <c r="A8894" s="17"/>
    </row>
    <row r="8895" spans="1:1" ht="16" x14ac:dyDescent="0.25">
      <c r="A8895" s="17"/>
    </row>
    <row r="8896" spans="1:1" ht="16" x14ac:dyDescent="0.25">
      <c r="A8896" s="17"/>
    </row>
    <row r="8897" spans="1:1" ht="16" x14ac:dyDescent="0.25">
      <c r="A8897" s="17"/>
    </row>
    <row r="8898" spans="1:1" ht="16" x14ac:dyDescent="0.25">
      <c r="A8898" s="17"/>
    </row>
    <row r="8899" spans="1:1" ht="16" x14ac:dyDescent="0.25">
      <c r="A8899" s="17"/>
    </row>
    <row r="8900" spans="1:1" ht="16" x14ac:dyDescent="0.25">
      <c r="A8900" s="17"/>
    </row>
    <row r="8901" spans="1:1" ht="16" x14ac:dyDescent="0.25">
      <c r="A8901" s="17"/>
    </row>
    <row r="8902" spans="1:1" ht="16" x14ac:dyDescent="0.25">
      <c r="A8902" s="17"/>
    </row>
    <row r="8903" spans="1:1" ht="16" x14ac:dyDescent="0.25">
      <c r="A8903" s="17"/>
    </row>
    <row r="8904" spans="1:1" ht="16" x14ac:dyDescent="0.25">
      <c r="A8904" s="17"/>
    </row>
    <row r="8905" spans="1:1" ht="16" x14ac:dyDescent="0.25">
      <c r="A8905" s="17"/>
    </row>
    <row r="8906" spans="1:1" ht="16" x14ac:dyDescent="0.25">
      <c r="A8906" s="17"/>
    </row>
    <row r="8907" spans="1:1" ht="16" x14ac:dyDescent="0.25">
      <c r="A8907" s="17"/>
    </row>
    <row r="8908" spans="1:1" ht="16" x14ac:dyDescent="0.25">
      <c r="A8908" s="17"/>
    </row>
    <row r="8909" spans="1:1" ht="16" x14ac:dyDescent="0.25">
      <c r="A8909" s="17"/>
    </row>
    <row r="8910" spans="1:1" ht="16" x14ac:dyDescent="0.25">
      <c r="A8910" s="17"/>
    </row>
    <row r="8911" spans="1:1" ht="16" x14ac:dyDescent="0.25">
      <c r="A8911" s="17"/>
    </row>
    <row r="8912" spans="1:1" ht="16" x14ac:dyDescent="0.25">
      <c r="A8912" s="17"/>
    </row>
    <row r="8913" spans="1:1" ht="16" x14ac:dyDescent="0.25">
      <c r="A8913" s="17"/>
    </row>
    <row r="8914" spans="1:1" ht="16" x14ac:dyDescent="0.25">
      <c r="A8914" s="17"/>
    </row>
    <row r="8915" spans="1:1" ht="16" x14ac:dyDescent="0.25">
      <c r="A8915" s="17"/>
    </row>
    <row r="8916" spans="1:1" ht="16" x14ac:dyDescent="0.25">
      <c r="A8916" s="17"/>
    </row>
    <row r="8917" spans="1:1" ht="16" x14ac:dyDescent="0.25">
      <c r="A8917" s="17"/>
    </row>
    <row r="8918" spans="1:1" ht="16" x14ac:dyDescent="0.25">
      <c r="A8918" s="17"/>
    </row>
    <row r="8919" spans="1:1" ht="16" x14ac:dyDescent="0.25">
      <c r="A8919" s="17"/>
    </row>
    <row r="8920" spans="1:1" ht="16" x14ac:dyDescent="0.25">
      <c r="A8920" s="17"/>
    </row>
    <row r="8921" spans="1:1" ht="16" x14ac:dyDescent="0.25">
      <c r="A8921" s="17"/>
    </row>
    <row r="8922" spans="1:1" ht="16" x14ac:dyDescent="0.25">
      <c r="A8922" s="17"/>
    </row>
    <row r="8923" spans="1:1" ht="16" x14ac:dyDescent="0.25">
      <c r="A8923" s="17"/>
    </row>
    <row r="8924" spans="1:1" ht="16" x14ac:dyDescent="0.25">
      <c r="A8924" s="17"/>
    </row>
    <row r="8925" spans="1:1" ht="16" x14ac:dyDescent="0.25">
      <c r="A8925" s="17"/>
    </row>
    <row r="8926" spans="1:1" ht="16" x14ac:dyDescent="0.25">
      <c r="A8926" s="17"/>
    </row>
    <row r="8927" spans="1:1" ht="16" x14ac:dyDescent="0.25">
      <c r="A8927" s="17"/>
    </row>
    <row r="8928" spans="1:1" ht="16" x14ac:dyDescent="0.25">
      <c r="A8928" s="17"/>
    </row>
    <row r="8929" spans="1:1" ht="16" x14ac:dyDescent="0.25">
      <c r="A8929" s="17"/>
    </row>
    <row r="8930" spans="1:1" ht="16" x14ac:dyDescent="0.25">
      <c r="A8930" s="17"/>
    </row>
    <row r="8931" spans="1:1" ht="16" x14ac:dyDescent="0.25">
      <c r="A8931" s="17"/>
    </row>
    <row r="8932" spans="1:1" ht="16" x14ac:dyDescent="0.25">
      <c r="A8932" s="17"/>
    </row>
    <row r="8933" spans="1:1" ht="16" x14ac:dyDescent="0.25">
      <c r="A8933" s="17"/>
    </row>
    <row r="8934" spans="1:1" ht="16" x14ac:dyDescent="0.25">
      <c r="A8934" s="17"/>
    </row>
    <row r="8935" spans="1:1" ht="16" x14ac:dyDescent="0.25">
      <c r="A8935" s="17"/>
    </row>
    <row r="8936" spans="1:1" ht="16" x14ac:dyDescent="0.25">
      <c r="A8936" s="17"/>
    </row>
    <row r="8937" spans="1:1" ht="16" x14ac:dyDescent="0.25">
      <c r="A8937" s="17"/>
    </row>
    <row r="8938" spans="1:1" ht="16" x14ac:dyDescent="0.25">
      <c r="A8938" s="17"/>
    </row>
    <row r="8939" spans="1:1" ht="16" x14ac:dyDescent="0.25">
      <c r="A8939" s="17"/>
    </row>
    <row r="8940" spans="1:1" ht="16" x14ac:dyDescent="0.25">
      <c r="A8940" s="17"/>
    </row>
    <row r="8941" spans="1:1" ht="16" x14ac:dyDescent="0.25">
      <c r="A8941" s="17"/>
    </row>
    <row r="8942" spans="1:1" ht="16" x14ac:dyDescent="0.25">
      <c r="A8942" s="17"/>
    </row>
    <row r="8943" spans="1:1" ht="16" x14ac:dyDescent="0.25">
      <c r="A8943" s="17"/>
    </row>
    <row r="8944" spans="1:1" ht="16" x14ac:dyDescent="0.25">
      <c r="A8944" s="17"/>
    </row>
    <row r="8945" spans="1:1" ht="16" x14ac:dyDescent="0.25">
      <c r="A8945" s="17"/>
    </row>
    <row r="8946" spans="1:1" ht="16" x14ac:dyDescent="0.25">
      <c r="A8946" s="17"/>
    </row>
    <row r="8947" spans="1:1" ht="16" x14ac:dyDescent="0.25">
      <c r="A8947" s="17"/>
    </row>
    <row r="8948" spans="1:1" ht="16" x14ac:dyDescent="0.25">
      <c r="A8948" s="17"/>
    </row>
    <row r="8949" spans="1:1" ht="16" x14ac:dyDescent="0.25">
      <c r="A8949" s="17"/>
    </row>
    <row r="8950" spans="1:1" ht="16" x14ac:dyDescent="0.25">
      <c r="A8950" s="17"/>
    </row>
    <row r="8951" spans="1:1" ht="16" x14ac:dyDescent="0.25">
      <c r="A8951" s="17"/>
    </row>
    <row r="8952" spans="1:1" ht="16" x14ac:dyDescent="0.25">
      <c r="A8952" s="17"/>
    </row>
    <row r="8953" spans="1:1" ht="16" x14ac:dyDescent="0.25">
      <c r="A8953" s="17"/>
    </row>
    <row r="8954" spans="1:1" ht="16" x14ac:dyDescent="0.25">
      <c r="A8954" s="17"/>
    </row>
    <row r="8955" spans="1:1" ht="16" x14ac:dyDescent="0.25">
      <c r="A8955" s="17"/>
    </row>
    <row r="8956" spans="1:1" ht="16" x14ac:dyDescent="0.25">
      <c r="A8956" s="17"/>
    </row>
    <row r="8957" spans="1:1" ht="16" x14ac:dyDescent="0.25">
      <c r="A8957" s="17"/>
    </row>
    <row r="8958" spans="1:1" ht="16" x14ac:dyDescent="0.25">
      <c r="A8958" s="17"/>
    </row>
    <row r="8959" spans="1:1" ht="16" x14ac:dyDescent="0.25">
      <c r="A8959" s="17"/>
    </row>
    <row r="8960" spans="1:1" ht="16" x14ac:dyDescent="0.25">
      <c r="A8960" s="17"/>
    </row>
    <row r="8961" spans="1:1" ht="16" x14ac:dyDescent="0.25">
      <c r="A8961" s="17"/>
    </row>
    <row r="8962" spans="1:1" ht="16" x14ac:dyDescent="0.25">
      <c r="A8962" s="17"/>
    </row>
    <row r="8963" spans="1:1" ht="16" x14ac:dyDescent="0.25">
      <c r="A8963" s="17"/>
    </row>
    <row r="8964" spans="1:1" ht="16" x14ac:dyDescent="0.25">
      <c r="A8964" s="17"/>
    </row>
    <row r="8965" spans="1:1" ht="16" x14ac:dyDescent="0.25">
      <c r="A8965" s="17"/>
    </row>
    <row r="8966" spans="1:1" ht="16" x14ac:dyDescent="0.25">
      <c r="A8966" s="17"/>
    </row>
    <row r="8967" spans="1:1" ht="16" x14ac:dyDescent="0.25">
      <c r="A8967" s="17"/>
    </row>
    <row r="8968" spans="1:1" ht="16" x14ac:dyDescent="0.25">
      <c r="A8968" s="17"/>
    </row>
    <row r="8969" spans="1:1" ht="16" x14ac:dyDescent="0.25">
      <c r="A8969" s="17"/>
    </row>
    <row r="8970" spans="1:1" ht="16" x14ac:dyDescent="0.25">
      <c r="A8970" s="17"/>
    </row>
    <row r="8971" spans="1:1" ht="16" x14ac:dyDescent="0.25">
      <c r="A8971" s="17"/>
    </row>
    <row r="8972" spans="1:1" ht="16" x14ac:dyDescent="0.25">
      <c r="A8972" s="17"/>
    </row>
    <row r="8973" spans="1:1" ht="16" x14ac:dyDescent="0.25">
      <c r="A8973" s="17"/>
    </row>
    <row r="8974" spans="1:1" ht="16" x14ac:dyDescent="0.25">
      <c r="A8974" s="17"/>
    </row>
    <row r="8975" spans="1:1" ht="16" x14ac:dyDescent="0.25">
      <c r="A8975" s="17"/>
    </row>
    <row r="8976" spans="1:1" ht="16" x14ac:dyDescent="0.25">
      <c r="A8976" s="17"/>
    </row>
    <row r="8977" spans="1:1" ht="16" x14ac:dyDescent="0.25">
      <c r="A8977" s="17"/>
    </row>
    <row r="8978" spans="1:1" ht="16" x14ac:dyDescent="0.25">
      <c r="A8978" s="17"/>
    </row>
    <row r="8979" spans="1:1" ht="16" x14ac:dyDescent="0.25">
      <c r="A8979" s="17"/>
    </row>
    <row r="8980" spans="1:1" ht="16" x14ac:dyDescent="0.25">
      <c r="A8980" s="17"/>
    </row>
    <row r="8981" spans="1:1" ht="16" x14ac:dyDescent="0.25">
      <c r="A8981" s="17"/>
    </row>
    <row r="8982" spans="1:1" ht="16" x14ac:dyDescent="0.25">
      <c r="A8982" s="17"/>
    </row>
    <row r="8983" spans="1:1" ht="16" x14ac:dyDescent="0.25">
      <c r="A8983" s="17"/>
    </row>
    <row r="8984" spans="1:1" ht="16" x14ac:dyDescent="0.25">
      <c r="A8984" s="17"/>
    </row>
    <row r="8985" spans="1:1" ht="16" x14ac:dyDescent="0.25">
      <c r="A8985" s="17"/>
    </row>
    <row r="8986" spans="1:1" ht="16" x14ac:dyDescent="0.25">
      <c r="A8986" s="17"/>
    </row>
    <row r="8987" spans="1:1" ht="16" x14ac:dyDescent="0.25">
      <c r="A8987" s="17"/>
    </row>
    <row r="8988" spans="1:1" ht="16" x14ac:dyDescent="0.25">
      <c r="A8988" s="17"/>
    </row>
    <row r="8989" spans="1:1" ht="16" x14ac:dyDescent="0.25">
      <c r="A8989" s="17"/>
    </row>
    <row r="8990" spans="1:1" ht="16" x14ac:dyDescent="0.25">
      <c r="A8990" s="17"/>
    </row>
    <row r="8991" spans="1:1" ht="16" x14ac:dyDescent="0.25">
      <c r="A8991" s="17"/>
    </row>
    <row r="8992" spans="1:1" ht="16" x14ac:dyDescent="0.25">
      <c r="A8992" s="17"/>
    </row>
    <row r="8993" spans="1:1" ht="16" x14ac:dyDescent="0.25">
      <c r="A8993" s="17"/>
    </row>
    <row r="8994" spans="1:1" ht="16" x14ac:dyDescent="0.25">
      <c r="A8994" s="17"/>
    </row>
    <row r="8995" spans="1:1" ht="16" x14ac:dyDescent="0.25">
      <c r="A8995" s="17"/>
    </row>
    <row r="8996" spans="1:1" ht="16" x14ac:dyDescent="0.25">
      <c r="A8996" s="17"/>
    </row>
    <row r="8997" spans="1:1" ht="16" x14ac:dyDescent="0.25">
      <c r="A8997" s="17"/>
    </row>
    <row r="8998" spans="1:1" ht="16" x14ac:dyDescent="0.25">
      <c r="A8998" s="17"/>
    </row>
    <row r="8999" spans="1:1" ht="16" x14ac:dyDescent="0.25">
      <c r="A8999" s="17"/>
    </row>
    <row r="9000" spans="1:1" ht="16" x14ac:dyDescent="0.25">
      <c r="A9000" s="17"/>
    </row>
    <row r="9001" spans="1:1" ht="16" x14ac:dyDescent="0.25">
      <c r="A9001" s="17"/>
    </row>
    <row r="9002" spans="1:1" ht="16" x14ac:dyDescent="0.25">
      <c r="A9002" s="17"/>
    </row>
    <row r="9003" spans="1:1" ht="16" x14ac:dyDescent="0.25">
      <c r="A9003" s="17"/>
    </row>
    <row r="9004" spans="1:1" ht="16" x14ac:dyDescent="0.25">
      <c r="A9004" s="17"/>
    </row>
    <row r="9005" spans="1:1" ht="16" x14ac:dyDescent="0.25">
      <c r="A9005" s="17"/>
    </row>
    <row r="9006" spans="1:1" ht="16" x14ac:dyDescent="0.25">
      <c r="A9006" s="17"/>
    </row>
    <row r="9007" spans="1:1" ht="16" x14ac:dyDescent="0.25">
      <c r="A9007" s="17"/>
    </row>
    <row r="9008" spans="1:1" ht="16" x14ac:dyDescent="0.25">
      <c r="A9008" s="17"/>
    </row>
    <row r="9009" spans="1:1" ht="16" x14ac:dyDescent="0.25">
      <c r="A9009" s="17"/>
    </row>
    <row r="9010" spans="1:1" ht="16" x14ac:dyDescent="0.25">
      <c r="A9010" s="17"/>
    </row>
    <row r="9011" spans="1:1" ht="16" x14ac:dyDescent="0.25">
      <c r="A9011" s="17"/>
    </row>
    <row r="9012" spans="1:1" ht="16" x14ac:dyDescent="0.25">
      <c r="A9012" s="17"/>
    </row>
    <row r="9013" spans="1:1" ht="16" x14ac:dyDescent="0.25">
      <c r="A9013" s="17"/>
    </row>
    <row r="9014" spans="1:1" ht="16" x14ac:dyDescent="0.25">
      <c r="A9014" s="17"/>
    </row>
    <row r="9015" spans="1:1" ht="16" x14ac:dyDescent="0.25">
      <c r="A9015" s="17"/>
    </row>
    <row r="9016" spans="1:1" ht="16" x14ac:dyDescent="0.25">
      <c r="A9016" s="17"/>
    </row>
    <row r="9017" spans="1:1" ht="16" x14ac:dyDescent="0.25">
      <c r="A9017" s="17"/>
    </row>
    <row r="9018" spans="1:1" ht="16" x14ac:dyDescent="0.25">
      <c r="A9018" s="17"/>
    </row>
    <row r="9019" spans="1:1" ht="16" x14ac:dyDescent="0.25">
      <c r="A9019" s="17"/>
    </row>
    <row r="9020" spans="1:1" ht="16" x14ac:dyDescent="0.25">
      <c r="A9020" s="17"/>
    </row>
    <row r="9021" spans="1:1" ht="16" x14ac:dyDescent="0.25">
      <c r="A9021" s="17"/>
    </row>
    <row r="9022" spans="1:1" ht="16" x14ac:dyDescent="0.25">
      <c r="A9022" s="17"/>
    </row>
    <row r="9023" spans="1:1" ht="16" x14ac:dyDescent="0.25">
      <c r="A9023" s="17"/>
    </row>
    <row r="9024" spans="1:1" ht="16" x14ac:dyDescent="0.25">
      <c r="A9024" s="17"/>
    </row>
    <row r="9025" spans="1:1" ht="16" x14ac:dyDescent="0.25">
      <c r="A9025" s="17"/>
    </row>
    <row r="9026" spans="1:1" ht="16" x14ac:dyDescent="0.25">
      <c r="A9026" s="17"/>
    </row>
    <row r="9027" spans="1:1" ht="16" x14ac:dyDescent="0.25">
      <c r="A9027" s="17"/>
    </row>
    <row r="9028" spans="1:1" ht="16" x14ac:dyDescent="0.25">
      <c r="A9028" s="17"/>
    </row>
    <row r="9029" spans="1:1" ht="16" x14ac:dyDescent="0.25">
      <c r="A9029" s="17"/>
    </row>
    <row r="9030" spans="1:1" ht="16" x14ac:dyDescent="0.25">
      <c r="A9030" s="17"/>
    </row>
    <row r="9031" spans="1:1" ht="16" x14ac:dyDescent="0.25">
      <c r="A9031" s="17"/>
    </row>
    <row r="9032" spans="1:1" ht="16" x14ac:dyDescent="0.25">
      <c r="A9032" s="17"/>
    </row>
    <row r="9033" spans="1:1" ht="16" x14ac:dyDescent="0.25">
      <c r="A9033" s="17"/>
    </row>
    <row r="9034" spans="1:1" ht="16" x14ac:dyDescent="0.25">
      <c r="A9034" s="17"/>
    </row>
    <row r="9035" spans="1:1" ht="16" x14ac:dyDescent="0.25">
      <c r="A9035" s="17"/>
    </row>
    <row r="9036" spans="1:1" ht="16" x14ac:dyDescent="0.25">
      <c r="A9036" s="17"/>
    </row>
    <row r="9037" spans="1:1" ht="16" x14ac:dyDescent="0.25">
      <c r="A9037" s="17"/>
    </row>
    <row r="9038" spans="1:1" ht="16" x14ac:dyDescent="0.25">
      <c r="A9038" s="17"/>
    </row>
    <row r="9039" spans="1:1" ht="16" x14ac:dyDescent="0.25">
      <c r="A9039" s="17"/>
    </row>
    <row r="9040" spans="1:1" ht="16" x14ac:dyDescent="0.25">
      <c r="A9040" s="17"/>
    </row>
    <row r="9041" spans="1:1" ht="16" x14ac:dyDescent="0.25">
      <c r="A9041" s="17"/>
    </row>
    <row r="9042" spans="1:1" ht="16" x14ac:dyDescent="0.25">
      <c r="A9042" s="17"/>
    </row>
    <row r="9043" spans="1:1" ht="16" x14ac:dyDescent="0.25">
      <c r="A9043" s="17"/>
    </row>
    <row r="9044" spans="1:1" ht="16" x14ac:dyDescent="0.25">
      <c r="A9044" s="17"/>
    </row>
    <row r="9045" spans="1:1" ht="16" x14ac:dyDescent="0.25">
      <c r="A9045" s="17"/>
    </row>
    <row r="9046" spans="1:1" ht="16" x14ac:dyDescent="0.25">
      <c r="A9046" s="17"/>
    </row>
    <row r="9047" spans="1:1" ht="16" x14ac:dyDescent="0.25">
      <c r="A9047" s="17"/>
    </row>
    <row r="9048" spans="1:1" ht="16" x14ac:dyDescent="0.25">
      <c r="A9048" s="17"/>
    </row>
    <row r="9049" spans="1:1" ht="16" x14ac:dyDescent="0.25">
      <c r="A9049" s="17"/>
    </row>
    <row r="9050" spans="1:1" ht="16" x14ac:dyDescent="0.25">
      <c r="A9050" s="17"/>
    </row>
    <row r="9051" spans="1:1" ht="16" x14ac:dyDescent="0.25">
      <c r="A9051" s="17"/>
    </row>
    <row r="9052" spans="1:1" ht="16" x14ac:dyDescent="0.25">
      <c r="A9052" s="17"/>
    </row>
    <row r="9053" spans="1:1" ht="16" x14ac:dyDescent="0.25">
      <c r="A9053" s="17"/>
    </row>
    <row r="9054" spans="1:1" ht="16" x14ac:dyDescent="0.25">
      <c r="A9054" s="17"/>
    </row>
    <row r="9055" spans="1:1" ht="16" x14ac:dyDescent="0.25">
      <c r="A9055" s="17"/>
    </row>
    <row r="9056" spans="1:1" ht="16" x14ac:dyDescent="0.25">
      <c r="A9056" s="17"/>
    </row>
    <row r="9057" spans="1:1" ht="16" x14ac:dyDescent="0.25">
      <c r="A9057" s="17"/>
    </row>
    <row r="9058" spans="1:1" ht="16" x14ac:dyDescent="0.25">
      <c r="A9058" s="17"/>
    </row>
    <row r="9059" spans="1:1" ht="16" x14ac:dyDescent="0.25">
      <c r="A9059" s="17"/>
    </row>
    <row r="9060" spans="1:1" ht="16" x14ac:dyDescent="0.25">
      <c r="A9060" s="17"/>
    </row>
    <row r="9061" spans="1:1" ht="16" x14ac:dyDescent="0.25">
      <c r="A9061" s="17"/>
    </row>
    <row r="9062" spans="1:1" ht="16" x14ac:dyDescent="0.25">
      <c r="A9062" s="17"/>
    </row>
    <row r="9063" spans="1:1" ht="16" x14ac:dyDescent="0.25">
      <c r="A9063" s="17"/>
    </row>
    <row r="9064" spans="1:1" ht="16" x14ac:dyDescent="0.25">
      <c r="A9064" s="17"/>
    </row>
    <row r="9065" spans="1:1" ht="16" x14ac:dyDescent="0.25">
      <c r="A9065" s="17"/>
    </row>
    <row r="9066" spans="1:1" ht="16" x14ac:dyDescent="0.25">
      <c r="A9066" s="17"/>
    </row>
    <row r="9067" spans="1:1" ht="16" x14ac:dyDescent="0.25">
      <c r="A9067" s="17"/>
    </row>
    <row r="9068" spans="1:1" ht="16" x14ac:dyDescent="0.25">
      <c r="A9068" s="17"/>
    </row>
    <row r="9069" spans="1:1" ht="16" x14ac:dyDescent="0.25">
      <c r="A9069" s="17"/>
    </row>
    <row r="9070" spans="1:1" ht="16" x14ac:dyDescent="0.25">
      <c r="A9070" s="17"/>
    </row>
    <row r="9071" spans="1:1" ht="16" x14ac:dyDescent="0.25">
      <c r="A9071" s="17"/>
    </row>
    <row r="9072" spans="1:1" ht="16" x14ac:dyDescent="0.25">
      <c r="A9072" s="17"/>
    </row>
    <row r="9073" spans="1:1" ht="16" x14ac:dyDescent="0.25">
      <c r="A9073" s="17"/>
    </row>
    <row r="9074" spans="1:1" ht="16" x14ac:dyDescent="0.25">
      <c r="A9074" s="17"/>
    </row>
    <row r="9075" spans="1:1" ht="16" x14ac:dyDescent="0.25">
      <c r="A9075" s="17"/>
    </row>
    <row r="9076" spans="1:1" ht="16" x14ac:dyDescent="0.25">
      <c r="A9076" s="17"/>
    </row>
    <row r="9077" spans="1:1" ht="16" x14ac:dyDescent="0.25">
      <c r="A9077" s="17"/>
    </row>
    <row r="9078" spans="1:1" ht="16" x14ac:dyDescent="0.25">
      <c r="A9078" s="17"/>
    </row>
    <row r="9079" spans="1:1" ht="16" x14ac:dyDescent="0.25">
      <c r="A9079" s="17"/>
    </row>
    <row r="9080" spans="1:1" ht="16" x14ac:dyDescent="0.25">
      <c r="A9080" s="17"/>
    </row>
    <row r="9081" spans="1:1" ht="16" x14ac:dyDescent="0.25">
      <c r="A9081" s="17"/>
    </row>
    <row r="9082" spans="1:1" ht="16" x14ac:dyDescent="0.25">
      <c r="A9082" s="17"/>
    </row>
    <row r="9083" spans="1:1" ht="16" x14ac:dyDescent="0.25">
      <c r="A9083" s="17"/>
    </row>
    <row r="9084" spans="1:1" ht="16" x14ac:dyDescent="0.25">
      <c r="A9084" s="17"/>
    </row>
    <row r="9085" spans="1:1" ht="16" x14ac:dyDescent="0.25">
      <c r="A9085" s="17"/>
    </row>
    <row r="9086" spans="1:1" ht="16" x14ac:dyDescent="0.25">
      <c r="A9086" s="17"/>
    </row>
    <row r="9087" spans="1:1" ht="16" x14ac:dyDescent="0.25">
      <c r="A9087" s="17"/>
    </row>
    <row r="9088" spans="1:1" ht="16" x14ac:dyDescent="0.25">
      <c r="A9088" s="17"/>
    </row>
    <row r="9089" spans="1:1" ht="16" x14ac:dyDescent="0.25">
      <c r="A9089" s="17"/>
    </row>
    <row r="9090" spans="1:1" ht="16" x14ac:dyDescent="0.25">
      <c r="A9090" s="17"/>
    </row>
    <row r="9091" spans="1:1" ht="16" x14ac:dyDescent="0.25">
      <c r="A9091" s="17"/>
    </row>
    <row r="9092" spans="1:1" ht="16" x14ac:dyDescent="0.25">
      <c r="A9092" s="17"/>
    </row>
    <row r="9093" spans="1:1" ht="16" x14ac:dyDescent="0.25">
      <c r="A9093" s="17"/>
    </row>
    <row r="9094" spans="1:1" ht="16" x14ac:dyDescent="0.25">
      <c r="A9094" s="17"/>
    </row>
    <row r="9095" spans="1:1" ht="16" x14ac:dyDescent="0.25">
      <c r="A9095" s="17"/>
    </row>
    <row r="9096" spans="1:1" ht="16" x14ac:dyDescent="0.25">
      <c r="A9096" s="17"/>
    </row>
    <row r="9097" spans="1:1" ht="16" x14ac:dyDescent="0.25">
      <c r="A9097" s="17"/>
    </row>
    <row r="9098" spans="1:1" ht="16" x14ac:dyDescent="0.25">
      <c r="A9098" s="17"/>
    </row>
    <row r="9099" spans="1:1" ht="16" x14ac:dyDescent="0.25">
      <c r="A9099" s="17"/>
    </row>
    <row r="9100" spans="1:1" ht="16" x14ac:dyDescent="0.25">
      <c r="A9100" s="17"/>
    </row>
    <row r="9101" spans="1:1" ht="16" x14ac:dyDescent="0.25">
      <c r="A9101" s="17"/>
    </row>
    <row r="9102" spans="1:1" ht="16" x14ac:dyDescent="0.25">
      <c r="A9102" s="17"/>
    </row>
    <row r="9103" spans="1:1" ht="16" x14ac:dyDescent="0.25">
      <c r="A9103" s="17"/>
    </row>
    <row r="9104" spans="1:1" ht="16" x14ac:dyDescent="0.25">
      <c r="A9104" s="17"/>
    </row>
    <row r="9105" spans="1:1" ht="16" x14ac:dyDescent="0.25">
      <c r="A9105" s="17"/>
    </row>
    <row r="9106" spans="1:1" ht="16" x14ac:dyDescent="0.25">
      <c r="A9106" s="17"/>
    </row>
    <row r="9107" spans="1:1" ht="16" x14ac:dyDescent="0.25">
      <c r="A9107" s="17"/>
    </row>
    <row r="9108" spans="1:1" ht="16" x14ac:dyDescent="0.25">
      <c r="A9108" s="17"/>
    </row>
    <row r="9109" spans="1:1" ht="16" x14ac:dyDescent="0.25">
      <c r="A9109" s="17"/>
    </row>
    <row r="9110" spans="1:1" ht="16" x14ac:dyDescent="0.25">
      <c r="A9110" s="17"/>
    </row>
    <row r="9111" spans="1:1" ht="16" x14ac:dyDescent="0.25">
      <c r="A9111" s="17"/>
    </row>
    <row r="9112" spans="1:1" ht="16" x14ac:dyDescent="0.25">
      <c r="A9112" s="17"/>
    </row>
    <row r="9113" spans="1:1" ht="16" x14ac:dyDescent="0.25">
      <c r="A9113" s="17"/>
    </row>
    <row r="9114" spans="1:1" ht="16" x14ac:dyDescent="0.25">
      <c r="A9114" s="17"/>
    </row>
    <row r="9115" spans="1:1" ht="16" x14ac:dyDescent="0.25">
      <c r="A9115" s="17"/>
    </row>
    <row r="9116" spans="1:1" ht="16" x14ac:dyDescent="0.25">
      <c r="A9116" s="17"/>
    </row>
    <row r="9117" spans="1:1" ht="16" x14ac:dyDescent="0.25">
      <c r="A9117" s="17"/>
    </row>
    <row r="9118" spans="1:1" ht="16" x14ac:dyDescent="0.25">
      <c r="A9118" s="17"/>
    </row>
    <row r="9119" spans="1:1" ht="16" x14ac:dyDescent="0.25">
      <c r="A9119" s="17"/>
    </row>
    <row r="9120" spans="1:1" ht="16" x14ac:dyDescent="0.25">
      <c r="A9120" s="17"/>
    </row>
    <row r="9121" spans="1:1" ht="16" x14ac:dyDescent="0.25">
      <c r="A9121" s="17"/>
    </row>
    <row r="9122" spans="1:1" ht="16" x14ac:dyDescent="0.25">
      <c r="A9122" s="17"/>
    </row>
    <row r="9123" spans="1:1" ht="16" x14ac:dyDescent="0.25">
      <c r="A9123" s="17"/>
    </row>
    <row r="9124" spans="1:1" ht="16" x14ac:dyDescent="0.25">
      <c r="A9124" s="17"/>
    </row>
    <row r="9125" spans="1:1" ht="16" x14ac:dyDescent="0.25">
      <c r="A9125" s="17"/>
    </row>
    <row r="9126" spans="1:1" ht="16" x14ac:dyDescent="0.25">
      <c r="A9126" s="17"/>
    </row>
    <row r="9127" spans="1:1" ht="16" x14ac:dyDescent="0.25">
      <c r="A9127" s="17"/>
    </row>
    <row r="9128" spans="1:1" ht="16" x14ac:dyDescent="0.25">
      <c r="A9128" s="17"/>
    </row>
    <row r="9129" spans="1:1" ht="16" x14ac:dyDescent="0.25">
      <c r="A9129" s="17"/>
    </row>
    <row r="9130" spans="1:1" ht="16" x14ac:dyDescent="0.25">
      <c r="A9130" s="17"/>
    </row>
    <row r="9131" spans="1:1" ht="16" x14ac:dyDescent="0.25">
      <c r="A9131" s="17"/>
    </row>
    <row r="9132" spans="1:1" ht="16" x14ac:dyDescent="0.25">
      <c r="A9132" s="17"/>
    </row>
    <row r="9133" spans="1:1" ht="16" x14ac:dyDescent="0.25">
      <c r="A9133" s="17"/>
    </row>
    <row r="9134" spans="1:1" ht="16" x14ac:dyDescent="0.25">
      <c r="A9134" s="17"/>
    </row>
    <row r="9135" spans="1:1" ht="16" x14ac:dyDescent="0.25">
      <c r="A9135" s="17"/>
    </row>
    <row r="9136" spans="1:1" ht="16" x14ac:dyDescent="0.25">
      <c r="A9136" s="17"/>
    </row>
    <row r="9137" spans="1:1" ht="16" x14ac:dyDescent="0.25">
      <c r="A9137" s="17"/>
    </row>
    <row r="9138" spans="1:1" ht="16" x14ac:dyDescent="0.25">
      <c r="A9138" s="17"/>
    </row>
    <row r="9139" spans="1:1" ht="16" x14ac:dyDescent="0.25">
      <c r="A9139" s="17"/>
    </row>
    <row r="9140" spans="1:1" ht="16" x14ac:dyDescent="0.25">
      <c r="A9140" s="17"/>
    </row>
    <row r="9141" spans="1:1" ht="16" x14ac:dyDescent="0.25">
      <c r="A9141" s="17"/>
    </row>
    <row r="9142" spans="1:1" ht="16" x14ac:dyDescent="0.25">
      <c r="A9142" s="17"/>
    </row>
    <row r="9143" spans="1:1" ht="16" x14ac:dyDescent="0.25">
      <c r="A9143" s="17"/>
    </row>
    <row r="9144" spans="1:1" ht="16" x14ac:dyDescent="0.25">
      <c r="A9144" s="17"/>
    </row>
    <row r="9145" spans="1:1" ht="16" x14ac:dyDescent="0.25">
      <c r="A9145" s="17"/>
    </row>
    <row r="9146" spans="1:1" ht="16" x14ac:dyDescent="0.25">
      <c r="A9146" s="17"/>
    </row>
    <row r="9147" spans="1:1" ht="16" x14ac:dyDescent="0.25">
      <c r="A9147" s="17"/>
    </row>
    <row r="9148" spans="1:1" ht="16" x14ac:dyDescent="0.25">
      <c r="A9148" s="17"/>
    </row>
    <row r="9149" spans="1:1" ht="16" x14ac:dyDescent="0.25">
      <c r="A9149" s="17"/>
    </row>
    <row r="9150" spans="1:1" ht="16" x14ac:dyDescent="0.25">
      <c r="A9150" s="17"/>
    </row>
    <row r="9151" spans="1:1" ht="16" x14ac:dyDescent="0.25">
      <c r="A9151" s="17"/>
    </row>
    <row r="9152" spans="1:1" ht="16" x14ac:dyDescent="0.25">
      <c r="A9152" s="17"/>
    </row>
    <row r="9153" spans="1:1" ht="16" x14ac:dyDescent="0.25">
      <c r="A9153" s="17"/>
    </row>
    <row r="9154" spans="1:1" ht="16" x14ac:dyDescent="0.25">
      <c r="A9154" s="17"/>
    </row>
    <row r="9155" spans="1:1" ht="16" x14ac:dyDescent="0.25">
      <c r="A9155" s="17"/>
    </row>
    <row r="9156" spans="1:1" ht="16" x14ac:dyDescent="0.25">
      <c r="A9156" s="17"/>
    </row>
    <row r="9157" spans="1:1" ht="16" x14ac:dyDescent="0.25">
      <c r="A9157" s="17"/>
    </row>
    <row r="9158" spans="1:1" ht="16" x14ac:dyDescent="0.25">
      <c r="A9158" s="17"/>
    </row>
    <row r="9159" spans="1:1" ht="16" x14ac:dyDescent="0.25">
      <c r="A9159" s="17"/>
    </row>
    <row r="9160" spans="1:1" ht="16" x14ac:dyDescent="0.25">
      <c r="A9160" s="17"/>
    </row>
    <row r="9161" spans="1:1" ht="16" x14ac:dyDescent="0.25">
      <c r="A9161" s="17"/>
    </row>
    <row r="9162" spans="1:1" ht="16" x14ac:dyDescent="0.25">
      <c r="A9162" s="17"/>
    </row>
    <row r="9163" spans="1:1" ht="16" x14ac:dyDescent="0.25">
      <c r="A9163" s="17"/>
    </row>
    <row r="9164" spans="1:1" ht="16" x14ac:dyDescent="0.25">
      <c r="A9164" s="17"/>
    </row>
    <row r="9165" spans="1:1" ht="16" x14ac:dyDescent="0.25">
      <c r="A9165" s="17"/>
    </row>
    <row r="9166" spans="1:1" ht="16" x14ac:dyDescent="0.25">
      <c r="A9166" s="17"/>
    </row>
    <row r="9167" spans="1:1" ht="16" x14ac:dyDescent="0.25">
      <c r="A9167" s="17"/>
    </row>
    <row r="9168" spans="1:1" ht="16" x14ac:dyDescent="0.25">
      <c r="A9168" s="17"/>
    </row>
    <row r="9169" spans="1:1" ht="16" x14ac:dyDescent="0.25">
      <c r="A9169" s="17"/>
    </row>
    <row r="9170" spans="1:1" ht="16" x14ac:dyDescent="0.25">
      <c r="A9170" s="17"/>
    </row>
    <row r="9171" spans="1:1" ht="16" x14ac:dyDescent="0.25">
      <c r="A9171" s="17"/>
    </row>
    <row r="9172" spans="1:1" ht="16" x14ac:dyDescent="0.25">
      <c r="A9172" s="17"/>
    </row>
    <row r="9173" spans="1:1" ht="16" x14ac:dyDescent="0.25">
      <c r="A9173" s="17"/>
    </row>
    <row r="9174" spans="1:1" ht="16" x14ac:dyDescent="0.25">
      <c r="A9174" s="17"/>
    </row>
    <row r="9175" spans="1:1" ht="16" x14ac:dyDescent="0.25">
      <c r="A9175" s="17"/>
    </row>
    <row r="9176" spans="1:1" ht="16" x14ac:dyDescent="0.25">
      <c r="A9176" s="17"/>
    </row>
    <row r="9177" spans="1:1" ht="16" x14ac:dyDescent="0.25">
      <c r="A9177" s="17"/>
    </row>
    <row r="9178" spans="1:1" ht="16" x14ac:dyDescent="0.25">
      <c r="A9178" s="17"/>
    </row>
    <row r="9179" spans="1:1" ht="16" x14ac:dyDescent="0.25">
      <c r="A9179" s="17"/>
    </row>
    <row r="9180" spans="1:1" ht="16" x14ac:dyDescent="0.25">
      <c r="A9180" s="17"/>
    </row>
    <row r="9181" spans="1:1" ht="16" x14ac:dyDescent="0.25">
      <c r="A9181" s="17"/>
    </row>
    <row r="9182" spans="1:1" ht="16" x14ac:dyDescent="0.25">
      <c r="A9182" s="17"/>
    </row>
    <row r="9183" spans="1:1" ht="16" x14ac:dyDescent="0.25">
      <c r="A9183" s="17"/>
    </row>
    <row r="9184" spans="1:1" ht="16" x14ac:dyDescent="0.25">
      <c r="A9184" s="17"/>
    </row>
    <row r="9185" spans="1:1" ht="16" x14ac:dyDescent="0.25">
      <c r="A9185" s="17"/>
    </row>
    <row r="9186" spans="1:1" ht="16" x14ac:dyDescent="0.25">
      <c r="A9186" s="17"/>
    </row>
    <row r="9187" spans="1:1" ht="16" x14ac:dyDescent="0.25">
      <c r="A9187" s="17"/>
    </row>
    <row r="9188" spans="1:1" ht="16" x14ac:dyDescent="0.25">
      <c r="A9188" s="17"/>
    </row>
    <row r="9189" spans="1:1" ht="16" x14ac:dyDescent="0.25">
      <c r="A9189" s="17"/>
    </row>
    <row r="9190" spans="1:1" ht="16" x14ac:dyDescent="0.25">
      <c r="A9190" s="17"/>
    </row>
    <row r="9191" spans="1:1" ht="16" x14ac:dyDescent="0.25">
      <c r="A9191" s="17"/>
    </row>
    <row r="9192" spans="1:1" ht="16" x14ac:dyDescent="0.25">
      <c r="A9192" s="17"/>
    </row>
    <row r="9193" spans="1:1" ht="16" x14ac:dyDescent="0.25">
      <c r="A9193" s="17"/>
    </row>
    <row r="9194" spans="1:1" ht="16" x14ac:dyDescent="0.25">
      <c r="A9194" s="17"/>
    </row>
    <row r="9195" spans="1:1" ht="16" x14ac:dyDescent="0.25">
      <c r="A9195" s="17"/>
    </row>
    <row r="9196" spans="1:1" ht="16" x14ac:dyDescent="0.25">
      <c r="A9196" s="17"/>
    </row>
    <row r="9197" spans="1:1" ht="16" x14ac:dyDescent="0.25">
      <c r="A9197" s="17"/>
    </row>
    <row r="9198" spans="1:1" ht="16" x14ac:dyDescent="0.25">
      <c r="A9198" s="17"/>
    </row>
    <row r="9199" spans="1:1" ht="16" x14ac:dyDescent="0.25">
      <c r="A9199" s="17"/>
    </row>
    <row r="9200" spans="1:1" ht="16" x14ac:dyDescent="0.25">
      <c r="A9200" s="17"/>
    </row>
    <row r="9201" spans="1:1" ht="16" x14ac:dyDescent="0.25">
      <c r="A9201" s="17"/>
    </row>
    <row r="9202" spans="1:1" ht="16" x14ac:dyDescent="0.25">
      <c r="A9202" s="17"/>
    </row>
    <row r="9203" spans="1:1" ht="16" x14ac:dyDescent="0.25">
      <c r="A9203" s="17"/>
    </row>
    <row r="9204" spans="1:1" ht="16" x14ac:dyDescent="0.25">
      <c r="A9204" s="17"/>
    </row>
    <row r="9205" spans="1:1" ht="16" x14ac:dyDescent="0.25">
      <c r="A9205" s="17"/>
    </row>
    <row r="9206" spans="1:1" ht="16" x14ac:dyDescent="0.25">
      <c r="A9206" s="17"/>
    </row>
    <row r="9207" spans="1:1" ht="16" x14ac:dyDescent="0.25">
      <c r="A9207" s="17"/>
    </row>
    <row r="9208" spans="1:1" ht="16" x14ac:dyDescent="0.25">
      <c r="A9208" s="17"/>
    </row>
    <row r="9209" spans="1:1" ht="16" x14ac:dyDescent="0.25">
      <c r="A9209" s="17"/>
    </row>
    <row r="9210" spans="1:1" ht="16" x14ac:dyDescent="0.25">
      <c r="A9210" s="17"/>
    </row>
    <row r="9211" spans="1:1" ht="16" x14ac:dyDescent="0.25">
      <c r="A9211" s="17"/>
    </row>
    <row r="9212" spans="1:1" ht="16" x14ac:dyDescent="0.25">
      <c r="A9212" s="17"/>
    </row>
    <row r="9213" spans="1:1" ht="16" x14ac:dyDescent="0.25">
      <c r="A9213" s="17"/>
    </row>
    <row r="9214" spans="1:1" ht="16" x14ac:dyDescent="0.25">
      <c r="A9214" s="17"/>
    </row>
    <row r="9215" spans="1:1" ht="16" x14ac:dyDescent="0.25">
      <c r="A9215" s="17"/>
    </row>
    <row r="9216" spans="1:1" ht="16" x14ac:dyDescent="0.25">
      <c r="A9216" s="17"/>
    </row>
    <row r="9217" spans="1:1" ht="16" x14ac:dyDescent="0.25">
      <c r="A9217" s="17"/>
    </row>
    <row r="9218" spans="1:1" ht="16" x14ac:dyDescent="0.25">
      <c r="A9218" s="17"/>
    </row>
    <row r="9219" spans="1:1" ht="16" x14ac:dyDescent="0.25">
      <c r="A9219" s="17"/>
    </row>
    <row r="9220" spans="1:1" ht="16" x14ac:dyDescent="0.25">
      <c r="A9220" s="17"/>
    </row>
    <row r="9221" spans="1:1" ht="16" x14ac:dyDescent="0.25">
      <c r="A9221" s="17"/>
    </row>
    <row r="9222" spans="1:1" ht="16" x14ac:dyDescent="0.25">
      <c r="A9222" s="17"/>
    </row>
    <row r="9223" spans="1:1" ht="16" x14ac:dyDescent="0.25">
      <c r="A9223" s="17"/>
    </row>
    <row r="9224" spans="1:1" ht="16" x14ac:dyDescent="0.25">
      <c r="A9224" s="17"/>
    </row>
    <row r="9225" spans="1:1" ht="16" x14ac:dyDescent="0.25">
      <c r="A9225" s="17"/>
    </row>
    <row r="9226" spans="1:1" ht="16" x14ac:dyDescent="0.25">
      <c r="A9226" s="17"/>
    </row>
    <row r="9227" spans="1:1" ht="16" x14ac:dyDescent="0.25">
      <c r="A9227" s="17"/>
    </row>
    <row r="9228" spans="1:1" ht="16" x14ac:dyDescent="0.25">
      <c r="A9228" s="17"/>
    </row>
    <row r="9229" spans="1:1" ht="16" x14ac:dyDescent="0.25">
      <c r="A9229" s="17"/>
    </row>
    <row r="9230" spans="1:1" ht="16" x14ac:dyDescent="0.25">
      <c r="A9230" s="17"/>
    </row>
    <row r="9231" spans="1:1" ht="16" x14ac:dyDescent="0.25">
      <c r="A9231" s="17"/>
    </row>
    <row r="9232" spans="1:1" ht="16" x14ac:dyDescent="0.25">
      <c r="A9232" s="17"/>
    </row>
    <row r="9233" spans="1:1" ht="16" x14ac:dyDescent="0.25">
      <c r="A9233" s="17"/>
    </row>
    <row r="9234" spans="1:1" ht="16" x14ac:dyDescent="0.25">
      <c r="A9234" s="17"/>
    </row>
    <row r="9235" spans="1:1" ht="16" x14ac:dyDescent="0.25">
      <c r="A9235" s="17"/>
    </row>
    <row r="9236" spans="1:1" ht="16" x14ac:dyDescent="0.25">
      <c r="A9236" s="17"/>
    </row>
    <row r="9237" spans="1:1" ht="16" x14ac:dyDescent="0.25">
      <c r="A9237" s="17"/>
    </row>
    <row r="9238" spans="1:1" ht="16" x14ac:dyDescent="0.25">
      <c r="A9238" s="17"/>
    </row>
    <row r="9239" spans="1:1" ht="16" x14ac:dyDescent="0.25">
      <c r="A9239" s="17"/>
    </row>
    <row r="9240" spans="1:1" ht="16" x14ac:dyDescent="0.25">
      <c r="A9240" s="17"/>
    </row>
    <row r="9241" spans="1:1" ht="16" x14ac:dyDescent="0.25">
      <c r="A9241" s="17"/>
    </row>
    <row r="9242" spans="1:1" ht="16" x14ac:dyDescent="0.25">
      <c r="A9242" s="17"/>
    </row>
    <row r="9243" spans="1:1" ht="16" x14ac:dyDescent="0.25">
      <c r="A9243" s="17"/>
    </row>
    <row r="9244" spans="1:1" ht="16" x14ac:dyDescent="0.25">
      <c r="A9244" s="17"/>
    </row>
    <row r="9245" spans="1:1" ht="16" x14ac:dyDescent="0.25">
      <c r="A9245" s="17"/>
    </row>
    <row r="9246" spans="1:1" ht="16" x14ac:dyDescent="0.25">
      <c r="A9246" s="17"/>
    </row>
    <row r="9247" spans="1:1" ht="16" x14ac:dyDescent="0.25">
      <c r="A9247" s="17"/>
    </row>
    <row r="9248" spans="1:1" ht="16" x14ac:dyDescent="0.25">
      <c r="A9248" s="17"/>
    </row>
    <row r="9249" spans="1:1" ht="16" x14ac:dyDescent="0.25">
      <c r="A9249" s="17"/>
    </row>
    <row r="9250" spans="1:1" ht="16" x14ac:dyDescent="0.25">
      <c r="A9250" s="17"/>
    </row>
    <row r="9251" spans="1:1" ht="16" x14ac:dyDescent="0.25">
      <c r="A9251" s="17"/>
    </row>
    <row r="9252" spans="1:1" ht="16" x14ac:dyDescent="0.25">
      <c r="A9252" s="17"/>
    </row>
    <row r="9253" spans="1:1" ht="16" x14ac:dyDescent="0.25">
      <c r="A9253" s="17"/>
    </row>
    <row r="9254" spans="1:1" ht="16" x14ac:dyDescent="0.25">
      <c r="A9254" s="17"/>
    </row>
    <row r="9255" spans="1:1" ht="16" x14ac:dyDescent="0.25">
      <c r="A9255" s="17"/>
    </row>
    <row r="9256" spans="1:1" ht="16" x14ac:dyDescent="0.25">
      <c r="A9256" s="17"/>
    </row>
    <row r="9257" spans="1:1" ht="16" x14ac:dyDescent="0.25">
      <c r="A9257" s="17"/>
    </row>
    <row r="9258" spans="1:1" ht="16" x14ac:dyDescent="0.25">
      <c r="A9258" s="17"/>
    </row>
    <row r="9259" spans="1:1" ht="16" x14ac:dyDescent="0.25">
      <c r="A9259" s="17"/>
    </row>
    <row r="9260" spans="1:1" ht="16" x14ac:dyDescent="0.25">
      <c r="A9260" s="17"/>
    </row>
    <row r="9261" spans="1:1" ht="16" x14ac:dyDescent="0.25">
      <c r="A9261" s="17"/>
    </row>
    <row r="9262" spans="1:1" ht="16" x14ac:dyDescent="0.25">
      <c r="A9262" s="17"/>
    </row>
    <row r="9263" spans="1:1" ht="16" x14ac:dyDescent="0.25">
      <c r="A9263" s="17"/>
    </row>
    <row r="9264" spans="1:1" ht="16" x14ac:dyDescent="0.25">
      <c r="A9264" s="17"/>
    </row>
    <row r="9265" spans="1:1" ht="16" x14ac:dyDescent="0.25">
      <c r="A9265" s="17"/>
    </row>
    <row r="9266" spans="1:1" ht="16" x14ac:dyDescent="0.25">
      <c r="A9266" s="17"/>
    </row>
    <row r="9267" spans="1:1" ht="16" x14ac:dyDescent="0.25">
      <c r="A9267" s="17"/>
    </row>
    <row r="9268" spans="1:1" ht="16" x14ac:dyDescent="0.25">
      <c r="A9268" s="17"/>
    </row>
    <row r="9269" spans="1:1" ht="16" x14ac:dyDescent="0.25">
      <c r="A9269" s="17"/>
    </row>
    <row r="9270" spans="1:1" ht="16" x14ac:dyDescent="0.25">
      <c r="A9270" s="17"/>
    </row>
    <row r="9271" spans="1:1" ht="16" x14ac:dyDescent="0.25">
      <c r="A9271" s="17"/>
    </row>
    <row r="9272" spans="1:1" ht="16" x14ac:dyDescent="0.25">
      <c r="A9272" s="17"/>
    </row>
    <row r="9273" spans="1:1" ht="16" x14ac:dyDescent="0.25">
      <c r="A9273" s="17"/>
    </row>
    <row r="9274" spans="1:1" ht="16" x14ac:dyDescent="0.25">
      <c r="A9274" s="17"/>
    </row>
    <row r="9275" spans="1:1" ht="16" x14ac:dyDescent="0.25">
      <c r="A9275" s="17"/>
    </row>
    <row r="9276" spans="1:1" ht="16" x14ac:dyDescent="0.25">
      <c r="A9276" s="17"/>
    </row>
    <row r="9277" spans="1:1" ht="16" x14ac:dyDescent="0.25">
      <c r="A9277" s="17"/>
    </row>
    <row r="9278" spans="1:1" ht="16" x14ac:dyDescent="0.25">
      <c r="A9278" s="17"/>
    </row>
    <row r="9279" spans="1:1" ht="16" x14ac:dyDescent="0.25">
      <c r="A9279" s="17"/>
    </row>
    <row r="9280" spans="1:1" ht="16" x14ac:dyDescent="0.25">
      <c r="A9280" s="17"/>
    </row>
    <row r="9281" spans="1:1" ht="16" x14ac:dyDescent="0.25">
      <c r="A9281" s="17"/>
    </row>
    <row r="9282" spans="1:1" ht="16" x14ac:dyDescent="0.25">
      <c r="A9282" s="17"/>
    </row>
    <row r="9283" spans="1:1" ht="16" x14ac:dyDescent="0.25">
      <c r="A9283" s="17"/>
    </row>
    <row r="9284" spans="1:1" ht="16" x14ac:dyDescent="0.25">
      <c r="A9284" s="17"/>
    </row>
    <row r="9285" spans="1:1" ht="16" x14ac:dyDescent="0.25">
      <c r="A9285" s="17"/>
    </row>
    <row r="9286" spans="1:1" ht="16" x14ac:dyDescent="0.25">
      <c r="A9286" s="17"/>
    </row>
    <row r="9287" spans="1:1" ht="16" x14ac:dyDescent="0.25">
      <c r="A9287" s="17"/>
    </row>
    <row r="9288" spans="1:1" ht="16" x14ac:dyDescent="0.25">
      <c r="A9288" s="17"/>
    </row>
    <row r="9289" spans="1:1" ht="16" x14ac:dyDescent="0.25">
      <c r="A9289" s="17"/>
    </row>
    <row r="9290" spans="1:1" ht="16" x14ac:dyDescent="0.25">
      <c r="A9290" s="17"/>
    </row>
    <row r="9291" spans="1:1" ht="16" x14ac:dyDescent="0.25">
      <c r="A9291" s="17"/>
    </row>
    <row r="9292" spans="1:1" ht="16" x14ac:dyDescent="0.25">
      <c r="A9292" s="17"/>
    </row>
    <row r="9293" spans="1:1" ht="16" x14ac:dyDescent="0.25">
      <c r="A9293" s="17"/>
    </row>
    <row r="9294" spans="1:1" ht="16" x14ac:dyDescent="0.25">
      <c r="A9294" s="17"/>
    </row>
    <row r="9295" spans="1:1" ht="16" x14ac:dyDescent="0.25">
      <c r="A9295" s="17"/>
    </row>
    <row r="9296" spans="1:1" ht="16" x14ac:dyDescent="0.25">
      <c r="A9296" s="17"/>
    </row>
    <row r="9297" spans="1:1" ht="16" x14ac:dyDescent="0.25">
      <c r="A9297" s="17"/>
    </row>
    <row r="9298" spans="1:1" ht="16" x14ac:dyDescent="0.25">
      <c r="A9298" s="17"/>
    </row>
    <row r="9299" spans="1:1" ht="16" x14ac:dyDescent="0.25">
      <c r="A9299" s="17"/>
    </row>
    <row r="9300" spans="1:1" ht="16" x14ac:dyDescent="0.25">
      <c r="A9300" s="17"/>
    </row>
    <row r="9301" spans="1:1" ht="16" x14ac:dyDescent="0.25">
      <c r="A9301" s="17"/>
    </row>
    <row r="9302" spans="1:1" ht="16" x14ac:dyDescent="0.25">
      <c r="A9302" s="17"/>
    </row>
    <row r="9303" spans="1:1" ht="16" x14ac:dyDescent="0.25">
      <c r="A9303" s="17"/>
    </row>
    <row r="9304" spans="1:1" ht="16" x14ac:dyDescent="0.25">
      <c r="A9304" s="17"/>
    </row>
    <row r="9305" spans="1:1" ht="16" x14ac:dyDescent="0.25">
      <c r="A9305" s="17"/>
    </row>
    <row r="9306" spans="1:1" ht="16" x14ac:dyDescent="0.25">
      <c r="A9306" s="17"/>
    </row>
    <row r="9307" spans="1:1" ht="16" x14ac:dyDescent="0.25">
      <c r="A9307" s="17"/>
    </row>
    <row r="9308" spans="1:1" ht="16" x14ac:dyDescent="0.25">
      <c r="A9308" s="17"/>
    </row>
    <row r="9309" spans="1:1" ht="16" x14ac:dyDescent="0.25">
      <c r="A9309" s="17"/>
    </row>
    <row r="9310" spans="1:1" ht="16" x14ac:dyDescent="0.25">
      <c r="A9310" s="17"/>
    </row>
    <row r="9311" spans="1:1" ht="16" x14ac:dyDescent="0.25">
      <c r="A9311" s="17"/>
    </row>
    <row r="9312" spans="1:1" ht="16" x14ac:dyDescent="0.25">
      <c r="A9312" s="17"/>
    </row>
    <row r="9313" spans="1:1" ht="16" x14ac:dyDescent="0.25">
      <c r="A9313" s="17"/>
    </row>
    <row r="9314" spans="1:1" ht="16" x14ac:dyDescent="0.25">
      <c r="A9314" s="17"/>
    </row>
    <row r="9315" spans="1:1" ht="16" x14ac:dyDescent="0.25">
      <c r="A9315" s="17"/>
    </row>
    <row r="9316" spans="1:1" ht="16" x14ac:dyDescent="0.25">
      <c r="A9316" s="17"/>
    </row>
    <row r="9317" spans="1:1" ht="16" x14ac:dyDescent="0.25">
      <c r="A9317" s="17"/>
    </row>
    <row r="9318" spans="1:1" ht="16" x14ac:dyDescent="0.25">
      <c r="A9318" s="17"/>
    </row>
    <row r="9319" spans="1:1" ht="16" x14ac:dyDescent="0.25">
      <c r="A9319" s="17"/>
    </row>
    <row r="9320" spans="1:1" ht="16" x14ac:dyDescent="0.25">
      <c r="A9320" s="17"/>
    </row>
    <row r="9321" spans="1:1" ht="16" x14ac:dyDescent="0.25">
      <c r="A9321" s="17"/>
    </row>
    <row r="9322" spans="1:1" ht="16" x14ac:dyDescent="0.25">
      <c r="A9322" s="17"/>
    </row>
    <row r="9323" spans="1:1" ht="16" x14ac:dyDescent="0.25">
      <c r="A9323" s="17"/>
    </row>
    <row r="9324" spans="1:1" ht="16" x14ac:dyDescent="0.25">
      <c r="A9324" s="17"/>
    </row>
    <row r="9325" spans="1:1" ht="16" x14ac:dyDescent="0.25">
      <c r="A9325" s="17"/>
    </row>
    <row r="9326" spans="1:1" ht="16" x14ac:dyDescent="0.25">
      <c r="A9326" s="17"/>
    </row>
    <row r="9327" spans="1:1" ht="16" x14ac:dyDescent="0.25">
      <c r="A9327" s="17"/>
    </row>
    <row r="9328" spans="1:1" ht="16" x14ac:dyDescent="0.25">
      <c r="A9328" s="17"/>
    </row>
    <row r="9329" spans="1:1" ht="16" x14ac:dyDescent="0.25">
      <c r="A9329" s="17"/>
    </row>
    <row r="9330" spans="1:1" ht="16" x14ac:dyDescent="0.25">
      <c r="A9330" s="17"/>
    </row>
    <row r="9331" spans="1:1" ht="16" x14ac:dyDescent="0.25">
      <c r="A9331" s="17"/>
    </row>
    <row r="9332" spans="1:1" ht="16" x14ac:dyDescent="0.25">
      <c r="A9332" s="17"/>
    </row>
    <row r="9333" spans="1:1" ht="16" x14ac:dyDescent="0.25">
      <c r="A9333" s="17"/>
    </row>
    <row r="9334" spans="1:1" ht="16" x14ac:dyDescent="0.25">
      <c r="A9334" s="17"/>
    </row>
    <row r="9335" spans="1:1" ht="16" x14ac:dyDescent="0.25">
      <c r="A9335" s="17"/>
    </row>
    <row r="9336" spans="1:1" ht="16" x14ac:dyDescent="0.25">
      <c r="A9336" s="17"/>
    </row>
    <row r="9337" spans="1:1" ht="16" x14ac:dyDescent="0.25">
      <c r="A9337" s="17"/>
    </row>
    <row r="9338" spans="1:1" ht="16" x14ac:dyDescent="0.25">
      <c r="A9338" s="17"/>
    </row>
    <row r="9339" spans="1:1" ht="16" x14ac:dyDescent="0.25">
      <c r="A9339" s="17"/>
    </row>
    <row r="9340" spans="1:1" ht="16" x14ac:dyDescent="0.25">
      <c r="A9340" s="17"/>
    </row>
    <row r="9341" spans="1:1" ht="16" x14ac:dyDescent="0.25">
      <c r="A9341" s="17"/>
    </row>
    <row r="9342" spans="1:1" ht="16" x14ac:dyDescent="0.25">
      <c r="A9342" s="17"/>
    </row>
    <row r="9343" spans="1:1" ht="16" x14ac:dyDescent="0.25">
      <c r="A9343" s="17"/>
    </row>
    <row r="9344" spans="1:1" ht="16" x14ac:dyDescent="0.25">
      <c r="A9344" s="17"/>
    </row>
    <row r="9345" spans="1:1" ht="16" x14ac:dyDescent="0.25">
      <c r="A9345" s="17"/>
    </row>
    <row r="9346" spans="1:1" ht="16" x14ac:dyDescent="0.25">
      <c r="A9346" s="17"/>
    </row>
    <row r="9347" spans="1:1" ht="16" x14ac:dyDescent="0.25">
      <c r="A9347" s="17"/>
    </row>
    <row r="9348" spans="1:1" ht="16" x14ac:dyDescent="0.25">
      <c r="A9348" s="17"/>
    </row>
    <row r="9349" spans="1:1" ht="16" x14ac:dyDescent="0.25">
      <c r="A9349" s="17"/>
    </row>
    <row r="9350" spans="1:1" ht="16" x14ac:dyDescent="0.25">
      <c r="A9350" s="17"/>
    </row>
    <row r="9351" spans="1:1" ht="16" x14ac:dyDescent="0.25">
      <c r="A9351" s="17"/>
    </row>
    <row r="9352" spans="1:1" ht="16" x14ac:dyDescent="0.25">
      <c r="A9352" s="17"/>
    </row>
    <row r="9353" spans="1:1" ht="16" x14ac:dyDescent="0.25">
      <c r="A9353" s="17"/>
    </row>
    <row r="9354" spans="1:1" ht="16" x14ac:dyDescent="0.25">
      <c r="A9354" s="17"/>
    </row>
    <row r="9355" spans="1:1" ht="16" x14ac:dyDescent="0.25">
      <c r="A9355" s="17"/>
    </row>
    <row r="9356" spans="1:1" ht="16" x14ac:dyDescent="0.25">
      <c r="A9356" s="17"/>
    </row>
    <row r="9357" spans="1:1" ht="16" x14ac:dyDescent="0.25">
      <c r="A9357" s="17"/>
    </row>
    <row r="9358" spans="1:1" ht="16" x14ac:dyDescent="0.25">
      <c r="A9358" s="17"/>
    </row>
    <row r="9359" spans="1:1" ht="16" x14ac:dyDescent="0.25">
      <c r="A9359" s="17"/>
    </row>
    <row r="9360" spans="1:1" ht="16" x14ac:dyDescent="0.25">
      <c r="A9360" s="17"/>
    </row>
    <row r="9361" spans="1:1" ht="16" x14ac:dyDescent="0.25">
      <c r="A9361" s="17"/>
    </row>
    <row r="9362" spans="1:1" ht="16" x14ac:dyDescent="0.25">
      <c r="A9362" s="17"/>
    </row>
    <row r="9363" spans="1:1" ht="16" x14ac:dyDescent="0.25">
      <c r="A9363" s="17"/>
    </row>
    <row r="9364" spans="1:1" ht="16" x14ac:dyDescent="0.25">
      <c r="A9364" s="17"/>
    </row>
    <row r="9365" spans="1:1" ht="16" x14ac:dyDescent="0.25">
      <c r="A9365" s="17"/>
    </row>
    <row r="9366" spans="1:1" ht="16" x14ac:dyDescent="0.25">
      <c r="A9366" s="17"/>
    </row>
    <row r="9367" spans="1:1" ht="16" x14ac:dyDescent="0.25">
      <c r="A9367" s="17"/>
    </row>
    <row r="9368" spans="1:1" ht="16" x14ac:dyDescent="0.25">
      <c r="A9368" s="17"/>
    </row>
    <row r="9369" spans="1:1" ht="16" x14ac:dyDescent="0.25">
      <c r="A9369" s="17"/>
    </row>
    <row r="9370" spans="1:1" ht="16" x14ac:dyDescent="0.25">
      <c r="A9370" s="17"/>
    </row>
    <row r="9371" spans="1:1" ht="16" x14ac:dyDescent="0.25">
      <c r="A9371" s="17"/>
    </row>
    <row r="9372" spans="1:1" ht="16" x14ac:dyDescent="0.25">
      <c r="A9372" s="17"/>
    </row>
    <row r="9373" spans="1:1" ht="16" x14ac:dyDescent="0.25">
      <c r="A9373" s="17"/>
    </row>
    <row r="9374" spans="1:1" ht="16" x14ac:dyDescent="0.25">
      <c r="A9374" s="17"/>
    </row>
    <row r="9375" spans="1:1" ht="16" x14ac:dyDescent="0.25">
      <c r="A9375" s="17"/>
    </row>
    <row r="9376" spans="1:1" ht="16" x14ac:dyDescent="0.25">
      <c r="A9376" s="17"/>
    </row>
    <row r="9377" spans="1:1" ht="16" x14ac:dyDescent="0.25">
      <c r="A9377" s="17"/>
    </row>
    <row r="9378" spans="1:1" ht="16" x14ac:dyDescent="0.25">
      <c r="A9378" s="17"/>
    </row>
    <row r="9379" spans="1:1" ht="16" x14ac:dyDescent="0.25">
      <c r="A9379" s="17"/>
    </row>
    <row r="9380" spans="1:1" ht="16" x14ac:dyDescent="0.25">
      <c r="A9380" s="17"/>
    </row>
    <row r="9381" spans="1:1" ht="16" x14ac:dyDescent="0.25">
      <c r="A9381" s="17"/>
    </row>
    <row r="9382" spans="1:1" ht="16" x14ac:dyDescent="0.25">
      <c r="A9382" s="17"/>
    </row>
    <row r="9383" spans="1:1" ht="16" x14ac:dyDescent="0.25">
      <c r="A9383" s="17"/>
    </row>
    <row r="9384" spans="1:1" ht="16" x14ac:dyDescent="0.25">
      <c r="A9384" s="17"/>
    </row>
    <row r="9385" spans="1:1" ht="16" x14ac:dyDescent="0.25">
      <c r="A9385" s="17"/>
    </row>
    <row r="9386" spans="1:1" ht="16" x14ac:dyDescent="0.25">
      <c r="A9386" s="17"/>
    </row>
    <row r="9387" spans="1:1" ht="16" x14ac:dyDescent="0.25">
      <c r="A9387" s="17"/>
    </row>
    <row r="9388" spans="1:1" ht="16" x14ac:dyDescent="0.25">
      <c r="A9388" s="17"/>
    </row>
    <row r="9389" spans="1:1" ht="16" x14ac:dyDescent="0.25">
      <c r="A9389" s="17"/>
    </row>
    <row r="9390" spans="1:1" ht="16" x14ac:dyDescent="0.25">
      <c r="A9390" s="17"/>
    </row>
    <row r="9391" spans="1:1" ht="16" x14ac:dyDescent="0.25">
      <c r="A9391" s="17"/>
    </row>
    <row r="9392" spans="1:1" ht="16" x14ac:dyDescent="0.25">
      <c r="A9392" s="17"/>
    </row>
    <row r="9393" spans="1:1" ht="16" x14ac:dyDescent="0.25">
      <c r="A9393" s="17"/>
    </row>
    <row r="9394" spans="1:1" ht="16" x14ac:dyDescent="0.25">
      <c r="A9394" s="17"/>
    </row>
    <row r="9395" spans="1:1" ht="16" x14ac:dyDescent="0.25">
      <c r="A9395" s="17"/>
    </row>
    <row r="9396" spans="1:1" ht="16" x14ac:dyDescent="0.25">
      <c r="A9396" s="17"/>
    </row>
    <row r="9397" spans="1:1" ht="16" x14ac:dyDescent="0.25">
      <c r="A9397" s="17"/>
    </row>
    <row r="9398" spans="1:1" ht="16" x14ac:dyDescent="0.25">
      <c r="A9398" s="17"/>
    </row>
    <row r="9399" spans="1:1" ht="16" x14ac:dyDescent="0.25">
      <c r="A9399" s="17"/>
    </row>
    <row r="9400" spans="1:1" ht="16" x14ac:dyDescent="0.25">
      <c r="A9400" s="17"/>
    </row>
    <row r="9401" spans="1:1" ht="16" x14ac:dyDescent="0.25">
      <c r="A9401" s="17"/>
    </row>
    <row r="9402" spans="1:1" ht="16" x14ac:dyDescent="0.25">
      <c r="A9402" s="17"/>
    </row>
    <row r="9403" spans="1:1" ht="16" x14ac:dyDescent="0.25">
      <c r="A9403" s="17"/>
    </row>
    <row r="9404" spans="1:1" ht="16" x14ac:dyDescent="0.25">
      <c r="A9404" s="17"/>
    </row>
    <row r="9405" spans="1:1" ht="16" x14ac:dyDescent="0.25">
      <c r="A9405" s="17"/>
    </row>
    <row r="9406" spans="1:1" ht="16" x14ac:dyDescent="0.25">
      <c r="A9406" s="17"/>
    </row>
    <row r="9407" spans="1:1" ht="16" x14ac:dyDescent="0.25">
      <c r="A9407" s="17"/>
    </row>
    <row r="9408" spans="1:1" ht="16" x14ac:dyDescent="0.25">
      <c r="A9408" s="17"/>
    </row>
    <row r="9409" spans="1:1" ht="16" x14ac:dyDescent="0.25">
      <c r="A9409" s="17"/>
    </row>
    <row r="9410" spans="1:1" ht="16" x14ac:dyDescent="0.25">
      <c r="A9410" s="17"/>
    </row>
    <row r="9411" spans="1:1" ht="16" x14ac:dyDescent="0.25">
      <c r="A9411" s="17"/>
    </row>
    <row r="9412" spans="1:1" ht="16" x14ac:dyDescent="0.25">
      <c r="A9412" s="17"/>
    </row>
    <row r="9413" spans="1:1" ht="16" x14ac:dyDescent="0.25">
      <c r="A9413" s="17"/>
    </row>
    <row r="9414" spans="1:1" ht="16" x14ac:dyDescent="0.25">
      <c r="A9414" s="17"/>
    </row>
    <row r="9415" spans="1:1" ht="16" x14ac:dyDescent="0.25">
      <c r="A9415" s="17"/>
    </row>
    <row r="9416" spans="1:1" ht="16" x14ac:dyDescent="0.25">
      <c r="A9416" s="17"/>
    </row>
    <row r="9417" spans="1:1" ht="16" x14ac:dyDescent="0.25">
      <c r="A9417" s="17"/>
    </row>
    <row r="9418" spans="1:1" ht="16" x14ac:dyDescent="0.25">
      <c r="A9418" s="17"/>
    </row>
    <row r="9419" spans="1:1" ht="16" x14ac:dyDescent="0.25">
      <c r="A9419" s="17"/>
    </row>
    <row r="9420" spans="1:1" ht="16" x14ac:dyDescent="0.25">
      <c r="A9420" s="17"/>
    </row>
    <row r="9421" spans="1:1" ht="16" x14ac:dyDescent="0.25">
      <c r="A9421" s="17"/>
    </row>
    <row r="9422" spans="1:1" ht="16" x14ac:dyDescent="0.25">
      <c r="A9422" s="17"/>
    </row>
    <row r="9423" spans="1:1" ht="16" x14ac:dyDescent="0.25">
      <c r="A9423" s="17"/>
    </row>
    <row r="9424" spans="1:1" ht="16" x14ac:dyDescent="0.25">
      <c r="A9424" s="17"/>
    </row>
    <row r="9425" spans="1:1" ht="16" x14ac:dyDescent="0.25">
      <c r="A9425" s="17"/>
    </row>
    <row r="9426" spans="1:1" ht="16" x14ac:dyDescent="0.25">
      <c r="A9426" s="17"/>
    </row>
    <row r="9427" spans="1:1" ht="16" x14ac:dyDescent="0.25">
      <c r="A9427" s="17"/>
    </row>
    <row r="9428" spans="1:1" ht="16" x14ac:dyDescent="0.25">
      <c r="A9428" s="17"/>
    </row>
    <row r="9429" spans="1:1" ht="16" x14ac:dyDescent="0.25">
      <c r="A9429" s="17"/>
    </row>
    <row r="9430" spans="1:1" ht="16" x14ac:dyDescent="0.25">
      <c r="A9430" s="17"/>
    </row>
    <row r="9431" spans="1:1" ht="16" x14ac:dyDescent="0.25">
      <c r="A9431" s="17"/>
    </row>
    <row r="9432" spans="1:1" ht="16" x14ac:dyDescent="0.25">
      <c r="A9432" s="17"/>
    </row>
    <row r="9433" spans="1:1" ht="16" x14ac:dyDescent="0.25">
      <c r="A9433" s="17"/>
    </row>
    <row r="9434" spans="1:1" ht="16" x14ac:dyDescent="0.25">
      <c r="A9434" s="17"/>
    </row>
    <row r="9435" spans="1:1" ht="16" x14ac:dyDescent="0.25">
      <c r="A9435" s="17"/>
    </row>
    <row r="9436" spans="1:1" ht="16" x14ac:dyDescent="0.25">
      <c r="A9436" s="17"/>
    </row>
    <row r="9437" spans="1:1" ht="16" x14ac:dyDescent="0.25">
      <c r="A9437" s="17"/>
    </row>
    <row r="9438" spans="1:1" ht="16" x14ac:dyDescent="0.25">
      <c r="A9438" s="17"/>
    </row>
    <row r="9439" spans="1:1" ht="16" x14ac:dyDescent="0.25">
      <c r="A9439" s="17"/>
    </row>
    <row r="9440" spans="1:1" ht="16" x14ac:dyDescent="0.25">
      <c r="A9440" s="17"/>
    </row>
    <row r="9441" spans="1:1" ht="16" x14ac:dyDescent="0.25">
      <c r="A9441" s="17"/>
    </row>
    <row r="9442" spans="1:1" ht="16" x14ac:dyDescent="0.25">
      <c r="A9442" s="17"/>
    </row>
    <row r="9443" spans="1:1" ht="16" x14ac:dyDescent="0.25">
      <c r="A9443" s="17"/>
    </row>
    <row r="9444" spans="1:1" ht="16" x14ac:dyDescent="0.25">
      <c r="A9444" s="17"/>
    </row>
    <row r="9445" spans="1:1" ht="16" x14ac:dyDescent="0.25">
      <c r="A9445" s="17"/>
    </row>
    <row r="9446" spans="1:1" ht="16" x14ac:dyDescent="0.25">
      <c r="A9446" s="17"/>
    </row>
    <row r="9447" spans="1:1" ht="16" x14ac:dyDescent="0.25">
      <c r="A9447" s="17"/>
    </row>
    <row r="9448" spans="1:1" ht="16" x14ac:dyDescent="0.25">
      <c r="A9448" s="17"/>
    </row>
    <row r="9449" spans="1:1" ht="16" x14ac:dyDescent="0.25">
      <c r="A9449" s="17"/>
    </row>
    <row r="9450" spans="1:1" ht="16" x14ac:dyDescent="0.25">
      <c r="A9450" s="17"/>
    </row>
    <row r="9451" spans="1:1" ht="16" x14ac:dyDescent="0.25">
      <c r="A9451" s="17"/>
    </row>
    <row r="9452" spans="1:1" ht="16" x14ac:dyDescent="0.25">
      <c r="A9452" s="17"/>
    </row>
    <row r="9453" spans="1:1" ht="16" x14ac:dyDescent="0.25">
      <c r="A9453" s="17"/>
    </row>
    <row r="9454" spans="1:1" ht="16" x14ac:dyDescent="0.25">
      <c r="A9454" s="17"/>
    </row>
    <row r="9455" spans="1:1" ht="16" x14ac:dyDescent="0.25">
      <c r="A9455" s="17"/>
    </row>
    <row r="9456" spans="1:1" ht="16" x14ac:dyDescent="0.25">
      <c r="A9456" s="17"/>
    </row>
    <row r="9457" spans="1:1" ht="16" x14ac:dyDescent="0.25">
      <c r="A9457" s="17"/>
    </row>
    <row r="9458" spans="1:1" ht="16" x14ac:dyDescent="0.25">
      <c r="A9458" s="17"/>
    </row>
    <row r="9459" spans="1:1" ht="16" x14ac:dyDescent="0.25">
      <c r="A9459" s="17"/>
    </row>
    <row r="9460" spans="1:1" ht="16" x14ac:dyDescent="0.25">
      <c r="A9460" s="17"/>
    </row>
    <row r="9461" spans="1:1" ht="16" x14ac:dyDescent="0.25">
      <c r="A9461" s="17"/>
    </row>
    <row r="9462" spans="1:1" ht="16" x14ac:dyDescent="0.25">
      <c r="A9462" s="17"/>
    </row>
    <row r="9463" spans="1:1" ht="16" x14ac:dyDescent="0.25">
      <c r="A9463" s="17"/>
    </row>
    <row r="9464" spans="1:1" ht="16" x14ac:dyDescent="0.25">
      <c r="A9464" s="17"/>
    </row>
    <row r="9465" spans="1:1" ht="16" x14ac:dyDescent="0.25">
      <c r="A9465" s="17"/>
    </row>
    <row r="9466" spans="1:1" ht="16" x14ac:dyDescent="0.25">
      <c r="A9466" s="17"/>
    </row>
    <row r="9467" spans="1:1" ht="16" x14ac:dyDescent="0.25">
      <c r="A9467" s="17"/>
    </row>
    <row r="9468" spans="1:1" ht="16" x14ac:dyDescent="0.25">
      <c r="A9468" s="17"/>
    </row>
    <row r="9469" spans="1:1" ht="16" x14ac:dyDescent="0.25">
      <c r="A9469" s="17"/>
    </row>
    <row r="9470" spans="1:1" ht="16" x14ac:dyDescent="0.25">
      <c r="A9470" s="17"/>
    </row>
    <row r="9471" spans="1:1" ht="16" x14ac:dyDescent="0.25">
      <c r="A9471" s="17"/>
    </row>
    <row r="9472" spans="1:1" ht="16" x14ac:dyDescent="0.25">
      <c r="A9472" s="17"/>
    </row>
    <row r="9473" spans="1:1" ht="16" x14ac:dyDescent="0.25">
      <c r="A9473" s="17"/>
    </row>
    <row r="9474" spans="1:1" ht="16" x14ac:dyDescent="0.25">
      <c r="A9474" s="17"/>
    </row>
    <row r="9475" spans="1:1" ht="16" x14ac:dyDescent="0.25">
      <c r="A9475" s="17"/>
    </row>
    <row r="9476" spans="1:1" ht="16" x14ac:dyDescent="0.25">
      <c r="A9476" s="17"/>
    </row>
    <row r="9477" spans="1:1" ht="16" x14ac:dyDescent="0.25">
      <c r="A9477" s="17"/>
    </row>
    <row r="9478" spans="1:1" ht="16" x14ac:dyDescent="0.25">
      <c r="A9478" s="17"/>
    </row>
    <row r="9479" spans="1:1" ht="16" x14ac:dyDescent="0.25">
      <c r="A9479" s="17"/>
    </row>
    <row r="9480" spans="1:1" ht="16" x14ac:dyDescent="0.25">
      <c r="A9480" s="17"/>
    </row>
    <row r="9481" spans="1:1" ht="16" x14ac:dyDescent="0.25">
      <c r="A9481" s="17"/>
    </row>
    <row r="9482" spans="1:1" ht="16" x14ac:dyDescent="0.25">
      <c r="A9482" s="17"/>
    </row>
    <row r="9483" spans="1:1" ht="16" x14ac:dyDescent="0.25">
      <c r="A9483" s="17"/>
    </row>
    <row r="9484" spans="1:1" ht="16" x14ac:dyDescent="0.25">
      <c r="A9484" s="17"/>
    </row>
    <row r="9485" spans="1:1" ht="16" x14ac:dyDescent="0.25">
      <c r="A9485" s="17"/>
    </row>
    <row r="9486" spans="1:1" ht="16" x14ac:dyDescent="0.25">
      <c r="A9486" s="17"/>
    </row>
    <row r="9487" spans="1:1" ht="16" x14ac:dyDescent="0.25">
      <c r="A9487" s="17"/>
    </row>
    <row r="9488" spans="1:1" ht="16" x14ac:dyDescent="0.25">
      <c r="A9488" s="17"/>
    </row>
    <row r="9489" spans="1:1" ht="16" x14ac:dyDescent="0.25">
      <c r="A9489" s="17"/>
    </row>
    <row r="9490" spans="1:1" ht="16" x14ac:dyDescent="0.25">
      <c r="A9490" s="17"/>
    </row>
    <row r="9491" spans="1:1" ht="16" x14ac:dyDescent="0.25">
      <c r="A9491" s="17"/>
    </row>
    <row r="9492" spans="1:1" ht="16" x14ac:dyDescent="0.25">
      <c r="A9492" s="17"/>
    </row>
    <row r="9493" spans="1:1" ht="16" x14ac:dyDescent="0.25">
      <c r="A9493" s="17"/>
    </row>
    <row r="9494" spans="1:1" ht="16" x14ac:dyDescent="0.25">
      <c r="A9494" s="17"/>
    </row>
    <row r="9495" spans="1:1" ht="16" x14ac:dyDescent="0.25">
      <c r="A9495" s="17"/>
    </row>
    <row r="9496" spans="1:1" ht="16" x14ac:dyDescent="0.25">
      <c r="A9496" s="17"/>
    </row>
    <row r="9497" spans="1:1" ht="16" x14ac:dyDescent="0.25">
      <c r="A9497" s="17"/>
    </row>
    <row r="9498" spans="1:1" ht="16" x14ac:dyDescent="0.25">
      <c r="A9498" s="17"/>
    </row>
    <row r="9499" spans="1:1" ht="16" x14ac:dyDescent="0.25">
      <c r="A9499" s="17"/>
    </row>
    <row r="9500" spans="1:1" ht="16" x14ac:dyDescent="0.25">
      <c r="A9500" s="17"/>
    </row>
    <row r="9501" spans="1:1" ht="16" x14ac:dyDescent="0.25">
      <c r="A9501" s="17"/>
    </row>
    <row r="9502" spans="1:1" ht="16" x14ac:dyDescent="0.25">
      <c r="A9502" s="17"/>
    </row>
    <row r="9503" spans="1:1" ht="16" x14ac:dyDescent="0.25">
      <c r="A9503" s="17"/>
    </row>
    <row r="9504" spans="1:1" ht="16" x14ac:dyDescent="0.25">
      <c r="A9504" s="17"/>
    </row>
    <row r="9505" spans="1:1" ht="16" x14ac:dyDescent="0.25">
      <c r="A9505" s="17"/>
    </row>
    <row r="9506" spans="1:1" ht="16" x14ac:dyDescent="0.25">
      <c r="A9506" s="17"/>
    </row>
    <row r="9507" spans="1:1" ht="16" x14ac:dyDescent="0.25">
      <c r="A9507" s="17"/>
    </row>
    <row r="9508" spans="1:1" ht="16" x14ac:dyDescent="0.25">
      <c r="A9508" s="17"/>
    </row>
    <row r="9509" spans="1:1" ht="16" x14ac:dyDescent="0.25">
      <c r="A9509" s="17"/>
    </row>
    <row r="9510" spans="1:1" ht="16" x14ac:dyDescent="0.25">
      <c r="A9510" s="17"/>
    </row>
    <row r="9511" spans="1:1" ht="16" x14ac:dyDescent="0.25">
      <c r="A9511" s="17"/>
    </row>
    <row r="9512" spans="1:1" ht="16" x14ac:dyDescent="0.25">
      <c r="A9512" s="17"/>
    </row>
    <row r="9513" spans="1:1" ht="16" x14ac:dyDescent="0.25">
      <c r="A9513" s="17"/>
    </row>
    <row r="9514" spans="1:1" ht="16" x14ac:dyDescent="0.25">
      <c r="A9514" s="17"/>
    </row>
    <row r="9515" spans="1:1" ht="16" x14ac:dyDescent="0.25">
      <c r="A9515" s="17"/>
    </row>
    <row r="9516" spans="1:1" ht="16" x14ac:dyDescent="0.25">
      <c r="A9516" s="17"/>
    </row>
    <row r="9517" spans="1:1" ht="16" x14ac:dyDescent="0.25">
      <c r="A9517" s="17"/>
    </row>
    <row r="9518" spans="1:1" ht="16" x14ac:dyDescent="0.25">
      <c r="A9518" s="17"/>
    </row>
    <row r="9519" spans="1:1" ht="16" x14ac:dyDescent="0.25">
      <c r="A9519" s="17"/>
    </row>
    <row r="9520" spans="1:1" ht="16" x14ac:dyDescent="0.25">
      <c r="A9520" s="17"/>
    </row>
    <row r="9521" spans="1:1" ht="16" x14ac:dyDescent="0.25">
      <c r="A9521" s="17"/>
    </row>
    <row r="9522" spans="1:1" ht="16" x14ac:dyDescent="0.25">
      <c r="A9522" s="17"/>
    </row>
    <row r="9523" spans="1:1" ht="16" x14ac:dyDescent="0.25">
      <c r="A9523" s="17"/>
    </row>
    <row r="9524" spans="1:1" ht="16" x14ac:dyDescent="0.25">
      <c r="A9524" s="17"/>
    </row>
    <row r="9525" spans="1:1" ht="16" x14ac:dyDescent="0.25">
      <c r="A9525" s="17"/>
    </row>
    <row r="9526" spans="1:1" ht="16" x14ac:dyDescent="0.25">
      <c r="A9526" s="17"/>
    </row>
    <row r="9527" spans="1:1" ht="16" x14ac:dyDescent="0.25">
      <c r="A9527" s="17"/>
    </row>
    <row r="9528" spans="1:1" ht="16" x14ac:dyDescent="0.25">
      <c r="A9528" s="17"/>
    </row>
    <row r="9529" spans="1:1" ht="16" x14ac:dyDescent="0.25">
      <c r="A9529" s="17"/>
    </row>
    <row r="9530" spans="1:1" ht="16" x14ac:dyDescent="0.25">
      <c r="A9530" s="17"/>
    </row>
    <row r="9531" spans="1:1" ht="16" x14ac:dyDescent="0.25">
      <c r="A9531" s="17"/>
    </row>
    <row r="9532" spans="1:1" ht="16" x14ac:dyDescent="0.25">
      <c r="A9532" s="17"/>
    </row>
    <row r="9533" spans="1:1" ht="16" x14ac:dyDescent="0.25">
      <c r="A9533" s="17"/>
    </row>
    <row r="9534" spans="1:1" ht="16" x14ac:dyDescent="0.25">
      <c r="A9534" s="17"/>
    </row>
    <row r="9535" spans="1:1" ht="16" x14ac:dyDescent="0.25">
      <c r="A9535" s="17"/>
    </row>
    <row r="9536" spans="1:1" ht="16" x14ac:dyDescent="0.25">
      <c r="A9536" s="17"/>
    </row>
    <row r="9537" spans="1:1" ht="16" x14ac:dyDescent="0.25">
      <c r="A9537" s="17"/>
    </row>
    <row r="9538" spans="1:1" ht="16" x14ac:dyDescent="0.25">
      <c r="A9538" s="17"/>
    </row>
    <row r="9539" spans="1:1" ht="16" x14ac:dyDescent="0.25">
      <c r="A9539" s="17"/>
    </row>
    <row r="9540" spans="1:1" ht="16" x14ac:dyDescent="0.25">
      <c r="A9540" s="17"/>
    </row>
    <row r="9541" spans="1:1" ht="16" x14ac:dyDescent="0.25">
      <c r="A9541" s="17"/>
    </row>
    <row r="9542" spans="1:1" ht="16" x14ac:dyDescent="0.25">
      <c r="A9542" s="17"/>
    </row>
    <row r="9543" spans="1:1" ht="16" x14ac:dyDescent="0.25">
      <c r="A9543" s="17"/>
    </row>
    <row r="9544" spans="1:1" ht="16" x14ac:dyDescent="0.25">
      <c r="A9544" s="17"/>
    </row>
    <row r="9545" spans="1:1" ht="16" x14ac:dyDescent="0.25">
      <c r="A9545" s="17"/>
    </row>
    <row r="9546" spans="1:1" ht="16" x14ac:dyDescent="0.25">
      <c r="A9546" s="17"/>
    </row>
    <row r="9547" spans="1:1" ht="16" x14ac:dyDescent="0.25">
      <c r="A9547" s="17"/>
    </row>
    <row r="9548" spans="1:1" ht="16" x14ac:dyDescent="0.25">
      <c r="A9548" s="17"/>
    </row>
    <row r="9549" spans="1:1" ht="16" x14ac:dyDescent="0.25">
      <c r="A9549" s="17"/>
    </row>
    <row r="9550" spans="1:1" ht="16" x14ac:dyDescent="0.25">
      <c r="A9550" s="17"/>
    </row>
    <row r="9551" spans="1:1" ht="16" x14ac:dyDescent="0.25">
      <c r="A9551" s="17"/>
    </row>
    <row r="9552" spans="1:1" ht="16" x14ac:dyDescent="0.25">
      <c r="A9552" s="17"/>
    </row>
    <row r="9553" spans="1:1" ht="16" x14ac:dyDescent="0.25">
      <c r="A9553" s="17"/>
    </row>
    <row r="9554" spans="1:1" ht="16" x14ac:dyDescent="0.25">
      <c r="A9554" s="17"/>
    </row>
    <row r="9555" spans="1:1" ht="16" x14ac:dyDescent="0.25">
      <c r="A9555" s="17"/>
    </row>
    <row r="9556" spans="1:1" ht="16" x14ac:dyDescent="0.25">
      <c r="A9556" s="17"/>
    </row>
    <row r="9557" spans="1:1" ht="16" x14ac:dyDescent="0.25">
      <c r="A9557" s="17"/>
    </row>
    <row r="9558" spans="1:1" ht="16" x14ac:dyDescent="0.25">
      <c r="A9558" s="17"/>
    </row>
    <row r="9559" spans="1:1" ht="16" x14ac:dyDescent="0.25">
      <c r="A9559" s="17"/>
    </row>
    <row r="9560" spans="1:1" ht="16" x14ac:dyDescent="0.25">
      <c r="A9560" s="17"/>
    </row>
    <row r="9561" spans="1:1" ht="16" x14ac:dyDescent="0.25">
      <c r="A9561" s="17"/>
    </row>
    <row r="9562" spans="1:1" ht="16" x14ac:dyDescent="0.25">
      <c r="A9562" s="17"/>
    </row>
    <row r="9563" spans="1:1" ht="16" x14ac:dyDescent="0.25">
      <c r="A9563" s="17"/>
    </row>
    <row r="9564" spans="1:1" ht="16" x14ac:dyDescent="0.25">
      <c r="A9564" s="17"/>
    </row>
    <row r="9565" spans="1:1" ht="16" x14ac:dyDescent="0.25">
      <c r="A9565" s="17"/>
    </row>
    <row r="9566" spans="1:1" ht="16" x14ac:dyDescent="0.25">
      <c r="A9566" s="17"/>
    </row>
    <row r="9567" spans="1:1" ht="16" x14ac:dyDescent="0.25">
      <c r="A9567" s="17"/>
    </row>
    <row r="9568" spans="1:1" ht="16" x14ac:dyDescent="0.25">
      <c r="A9568" s="17"/>
    </row>
    <row r="9569" spans="1:1" ht="16" x14ac:dyDescent="0.25">
      <c r="A9569" s="17"/>
    </row>
    <row r="9570" spans="1:1" ht="16" x14ac:dyDescent="0.25">
      <c r="A9570" s="17"/>
    </row>
    <row r="9571" spans="1:1" ht="16" x14ac:dyDescent="0.25">
      <c r="A9571" s="17"/>
    </row>
    <row r="9572" spans="1:1" ht="16" x14ac:dyDescent="0.25">
      <c r="A9572" s="17"/>
    </row>
    <row r="9573" spans="1:1" ht="16" x14ac:dyDescent="0.25">
      <c r="A9573" s="17"/>
    </row>
    <row r="9574" spans="1:1" ht="16" x14ac:dyDescent="0.25">
      <c r="A9574" s="17"/>
    </row>
    <row r="9575" spans="1:1" ht="16" x14ac:dyDescent="0.25">
      <c r="A9575" s="17"/>
    </row>
    <row r="9576" spans="1:1" ht="16" x14ac:dyDescent="0.25">
      <c r="A9576" s="17"/>
    </row>
    <row r="9577" spans="1:1" ht="16" x14ac:dyDescent="0.25">
      <c r="A9577" s="17"/>
    </row>
    <row r="9578" spans="1:1" ht="16" x14ac:dyDescent="0.25">
      <c r="A9578" s="17"/>
    </row>
    <row r="9579" spans="1:1" ht="16" x14ac:dyDescent="0.25">
      <c r="A9579" s="17"/>
    </row>
    <row r="9580" spans="1:1" ht="16" x14ac:dyDescent="0.25">
      <c r="A9580" s="17"/>
    </row>
    <row r="9581" spans="1:1" ht="16" x14ac:dyDescent="0.25">
      <c r="A9581" s="17"/>
    </row>
    <row r="9582" spans="1:1" ht="16" x14ac:dyDescent="0.25">
      <c r="A9582" s="17"/>
    </row>
    <row r="9583" spans="1:1" ht="16" x14ac:dyDescent="0.25">
      <c r="A9583" s="17"/>
    </row>
    <row r="9584" spans="1:1" ht="16" x14ac:dyDescent="0.25">
      <c r="A9584" s="17"/>
    </row>
    <row r="9585" spans="1:1" ht="16" x14ac:dyDescent="0.25">
      <c r="A9585" s="17"/>
    </row>
    <row r="9586" spans="1:1" ht="16" x14ac:dyDescent="0.25">
      <c r="A9586" s="17"/>
    </row>
    <row r="9587" spans="1:1" ht="16" x14ac:dyDescent="0.25">
      <c r="A9587" s="17"/>
    </row>
    <row r="9588" spans="1:1" ht="16" x14ac:dyDescent="0.25">
      <c r="A9588" s="17"/>
    </row>
    <row r="9589" spans="1:1" ht="16" x14ac:dyDescent="0.25">
      <c r="A9589" s="17"/>
    </row>
    <row r="9590" spans="1:1" ht="16" x14ac:dyDescent="0.25">
      <c r="A9590" s="17"/>
    </row>
    <row r="9591" spans="1:1" ht="16" x14ac:dyDescent="0.25">
      <c r="A9591" s="17"/>
    </row>
    <row r="9592" spans="1:1" ht="16" x14ac:dyDescent="0.25">
      <c r="A9592" s="17"/>
    </row>
    <row r="9593" spans="1:1" ht="16" x14ac:dyDescent="0.25">
      <c r="A9593" s="17"/>
    </row>
    <row r="9594" spans="1:1" ht="16" x14ac:dyDescent="0.25">
      <c r="A9594" s="17"/>
    </row>
    <row r="9595" spans="1:1" ht="16" x14ac:dyDescent="0.25">
      <c r="A9595" s="17"/>
    </row>
    <row r="9596" spans="1:1" ht="16" x14ac:dyDescent="0.25">
      <c r="A9596" s="17"/>
    </row>
    <row r="9597" spans="1:1" ht="16" x14ac:dyDescent="0.25">
      <c r="A9597" s="17"/>
    </row>
    <row r="9598" spans="1:1" ht="16" x14ac:dyDescent="0.25">
      <c r="A9598" s="17"/>
    </row>
    <row r="9599" spans="1:1" ht="16" x14ac:dyDescent="0.25">
      <c r="A9599" s="17"/>
    </row>
    <row r="9600" spans="1:1" ht="16" x14ac:dyDescent="0.25">
      <c r="A9600" s="17"/>
    </row>
    <row r="9601" spans="1:1" ht="16" x14ac:dyDescent="0.25">
      <c r="A9601" s="17"/>
    </row>
    <row r="9602" spans="1:1" ht="16" x14ac:dyDescent="0.25">
      <c r="A9602" s="17"/>
    </row>
    <row r="9603" spans="1:1" ht="16" x14ac:dyDescent="0.25">
      <c r="A9603" s="17"/>
    </row>
    <row r="9604" spans="1:1" ht="16" x14ac:dyDescent="0.25">
      <c r="A9604" s="17"/>
    </row>
    <row r="9605" spans="1:1" ht="16" x14ac:dyDescent="0.25">
      <c r="A9605" s="17"/>
    </row>
    <row r="9606" spans="1:1" ht="16" x14ac:dyDescent="0.25">
      <c r="A9606" s="17"/>
    </row>
    <row r="9607" spans="1:1" ht="16" x14ac:dyDescent="0.25">
      <c r="A9607" s="17"/>
    </row>
    <row r="9608" spans="1:1" ht="16" x14ac:dyDescent="0.25">
      <c r="A9608" s="17"/>
    </row>
    <row r="9609" spans="1:1" ht="16" x14ac:dyDescent="0.25">
      <c r="A9609" s="17"/>
    </row>
    <row r="9610" spans="1:1" ht="16" x14ac:dyDescent="0.25">
      <c r="A9610" s="17"/>
    </row>
    <row r="9611" spans="1:1" ht="16" x14ac:dyDescent="0.25">
      <c r="A9611" s="17"/>
    </row>
    <row r="9612" spans="1:1" ht="16" x14ac:dyDescent="0.25">
      <c r="A9612" s="17"/>
    </row>
    <row r="9613" spans="1:1" ht="16" x14ac:dyDescent="0.25">
      <c r="A9613" s="17"/>
    </row>
    <row r="9614" spans="1:1" ht="16" x14ac:dyDescent="0.25">
      <c r="A9614" s="17"/>
    </row>
    <row r="9615" spans="1:1" ht="16" x14ac:dyDescent="0.25">
      <c r="A9615" s="17"/>
    </row>
    <row r="9616" spans="1:1" ht="16" x14ac:dyDescent="0.25">
      <c r="A9616" s="17"/>
    </row>
    <row r="9617" spans="1:1" ht="16" x14ac:dyDescent="0.25">
      <c r="A9617" s="17"/>
    </row>
    <row r="9618" spans="1:1" ht="16" x14ac:dyDescent="0.25">
      <c r="A9618" s="17"/>
    </row>
    <row r="9619" spans="1:1" ht="16" x14ac:dyDescent="0.25">
      <c r="A9619" s="17"/>
    </row>
    <row r="9620" spans="1:1" ht="16" x14ac:dyDescent="0.25">
      <c r="A9620" s="17"/>
    </row>
    <row r="9621" spans="1:1" ht="16" x14ac:dyDescent="0.25">
      <c r="A9621" s="17"/>
    </row>
    <row r="9622" spans="1:1" ht="16" x14ac:dyDescent="0.25">
      <c r="A9622" s="17"/>
    </row>
    <row r="9623" spans="1:1" ht="16" x14ac:dyDescent="0.25">
      <c r="A9623" s="17"/>
    </row>
    <row r="9624" spans="1:1" ht="16" x14ac:dyDescent="0.25">
      <c r="A9624" s="17"/>
    </row>
    <row r="9625" spans="1:1" ht="16" x14ac:dyDescent="0.25">
      <c r="A9625" s="17"/>
    </row>
    <row r="9626" spans="1:1" ht="16" x14ac:dyDescent="0.25">
      <c r="A9626" s="17"/>
    </row>
    <row r="9627" spans="1:1" ht="16" x14ac:dyDescent="0.25">
      <c r="A9627" s="17"/>
    </row>
    <row r="9628" spans="1:1" ht="16" x14ac:dyDescent="0.25">
      <c r="A9628" s="17"/>
    </row>
    <row r="9629" spans="1:1" ht="16" x14ac:dyDescent="0.25">
      <c r="A9629" s="17"/>
    </row>
    <row r="9630" spans="1:1" ht="16" x14ac:dyDescent="0.25">
      <c r="A9630" s="17"/>
    </row>
    <row r="9631" spans="1:1" ht="16" x14ac:dyDescent="0.25">
      <c r="A9631" s="17"/>
    </row>
    <row r="9632" spans="1:1" ht="16" x14ac:dyDescent="0.25">
      <c r="A9632" s="17"/>
    </row>
    <row r="9633" spans="1:1" ht="16" x14ac:dyDescent="0.25">
      <c r="A9633" s="17"/>
    </row>
    <row r="9634" spans="1:1" ht="16" x14ac:dyDescent="0.25">
      <c r="A9634" s="17"/>
    </row>
    <row r="9635" spans="1:1" ht="16" x14ac:dyDescent="0.25">
      <c r="A9635" s="17"/>
    </row>
    <row r="9636" spans="1:1" ht="16" x14ac:dyDescent="0.25">
      <c r="A9636" s="17"/>
    </row>
    <row r="9637" spans="1:1" ht="16" x14ac:dyDescent="0.25">
      <c r="A9637" s="17"/>
    </row>
    <row r="9638" spans="1:1" ht="16" x14ac:dyDescent="0.25">
      <c r="A9638" s="17"/>
    </row>
    <row r="9639" spans="1:1" ht="16" x14ac:dyDescent="0.25">
      <c r="A9639" s="17"/>
    </row>
    <row r="9640" spans="1:1" ht="16" x14ac:dyDescent="0.25">
      <c r="A9640" s="17"/>
    </row>
    <row r="9641" spans="1:1" ht="16" x14ac:dyDescent="0.25">
      <c r="A9641" s="17"/>
    </row>
    <row r="9642" spans="1:1" ht="16" x14ac:dyDescent="0.25">
      <c r="A9642" s="17"/>
    </row>
    <row r="9643" spans="1:1" ht="16" x14ac:dyDescent="0.25">
      <c r="A9643" s="17"/>
    </row>
    <row r="9644" spans="1:1" ht="16" x14ac:dyDescent="0.25">
      <c r="A9644" s="17"/>
    </row>
    <row r="9645" spans="1:1" ht="16" x14ac:dyDescent="0.25">
      <c r="A9645" s="17"/>
    </row>
    <row r="9646" spans="1:1" ht="16" x14ac:dyDescent="0.25">
      <c r="A9646" s="17"/>
    </row>
    <row r="9647" spans="1:1" ht="16" x14ac:dyDescent="0.25">
      <c r="A9647" s="17"/>
    </row>
    <row r="9648" spans="1:1" ht="16" x14ac:dyDescent="0.25">
      <c r="A9648" s="17"/>
    </row>
    <row r="9649" spans="1:1" ht="16" x14ac:dyDescent="0.25">
      <c r="A9649" s="17"/>
    </row>
    <row r="9650" spans="1:1" ht="16" x14ac:dyDescent="0.25">
      <c r="A9650" s="17"/>
    </row>
    <row r="9651" spans="1:1" ht="16" x14ac:dyDescent="0.25">
      <c r="A9651" s="17"/>
    </row>
    <row r="9652" spans="1:1" ht="16" x14ac:dyDescent="0.25">
      <c r="A9652" s="17"/>
    </row>
    <row r="9653" spans="1:1" ht="16" x14ac:dyDescent="0.25">
      <c r="A9653" s="17"/>
    </row>
    <row r="9654" spans="1:1" ht="16" x14ac:dyDescent="0.25">
      <c r="A9654" s="17"/>
    </row>
    <row r="9655" spans="1:1" ht="16" x14ac:dyDescent="0.25">
      <c r="A9655" s="17"/>
    </row>
    <row r="9656" spans="1:1" ht="16" x14ac:dyDescent="0.25">
      <c r="A9656" s="17"/>
    </row>
    <row r="9657" spans="1:1" ht="16" x14ac:dyDescent="0.25">
      <c r="A9657" s="17"/>
    </row>
    <row r="9658" spans="1:1" ht="16" x14ac:dyDescent="0.25">
      <c r="A9658" s="17"/>
    </row>
    <row r="9659" spans="1:1" ht="16" x14ac:dyDescent="0.25">
      <c r="A9659" s="17"/>
    </row>
    <row r="9660" spans="1:1" ht="16" x14ac:dyDescent="0.25">
      <c r="A9660" s="17"/>
    </row>
    <row r="9661" spans="1:1" ht="16" x14ac:dyDescent="0.25">
      <c r="A9661" s="17"/>
    </row>
    <row r="9662" spans="1:1" ht="16" x14ac:dyDescent="0.25">
      <c r="A9662" s="17"/>
    </row>
    <row r="9663" spans="1:1" ht="16" x14ac:dyDescent="0.25">
      <c r="A9663" s="17"/>
    </row>
    <row r="9664" spans="1:1" ht="16" x14ac:dyDescent="0.25">
      <c r="A9664" s="17"/>
    </row>
    <row r="9665" spans="1:1" ht="16" x14ac:dyDescent="0.25">
      <c r="A9665" s="17"/>
    </row>
    <row r="9666" spans="1:1" ht="16" x14ac:dyDescent="0.25">
      <c r="A9666" s="17"/>
    </row>
    <row r="9667" spans="1:1" ht="16" x14ac:dyDescent="0.25">
      <c r="A9667" s="17"/>
    </row>
    <row r="9668" spans="1:1" ht="16" x14ac:dyDescent="0.25">
      <c r="A9668" s="17"/>
    </row>
    <row r="9669" spans="1:1" ht="16" x14ac:dyDescent="0.25">
      <c r="A9669" s="17"/>
    </row>
    <row r="9670" spans="1:1" ht="16" x14ac:dyDescent="0.25">
      <c r="A9670" s="17"/>
    </row>
    <row r="9671" spans="1:1" ht="16" x14ac:dyDescent="0.25">
      <c r="A9671" s="17"/>
    </row>
    <row r="9672" spans="1:1" ht="16" x14ac:dyDescent="0.25">
      <c r="A9672" s="17"/>
    </row>
    <row r="9673" spans="1:1" ht="16" x14ac:dyDescent="0.25">
      <c r="A9673" s="17"/>
    </row>
    <row r="9674" spans="1:1" ht="16" x14ac:dyDescent="0.25">
      <c r="A9674" s="17"/>
    </row>
    <row r="9675" spans="1:1" ht="16" x14ac:dyDescent="0.25">
      <c r="A9675" s="17"/>
    </row>
    <row r="9676" spans="1:1" ht="16" x14ac:dyDescent="0.25">
      <c r="A9676" s="17"/>
    </row>
    <row r="9677" spans="1:1" ht="16" x14ac:dyDescent="0.25">
      <c r="A9677" s="17"/>
    </row>
    <row r="9678" spans="1:1" ht="16" x14ac:dyDescent="0.25">
      <c r="A9678" s="17"/>
    </row>
    <row r="9679" spans="1:1" ht="16" x14ac:dyDescent="0.25">
      <c r="A9679" s="17"/>
    </row>
    <row r="9680" spans="1:1" ht="16" x14ac:dyDescent="0.25">
      <c r="A9680" s="17"/>
    </row>
    <row r="9681" spans="1:1" ht="16" x14ac:dyDescent="0.25">
      <c r="A9681" s="17"/>
    </row>
    <row r="9682" spans="1:1" ht="16" x14ac:dyDescent="0.25">
      <c r="A9682" s="17"/>
    </row>
    <row r="9683" spans="1:1" ht="16" x14ac:dyDescent="0.25">
      <c r="A9683" s="17"/>
    </row>
    <row r="9684" spans="1:1" ht="16" x14ac:dyDescent="0.25">
      <c r="A9684" s="17"/>
    </row>
    <row r="9685" spans="1:1" ht="16" x14ac:dyDescent="0.25">
      <c r="A9685" s="17"/>
    </row>
    <row r="9686" spans="1:1" ht="16" x14ac:dyDescent="0.25">
      <c r="A9686" s="17"/>
    </row>
    <row r="9687" spans="1:1" ht="16" x14ac:dyDescent="0.25">
      <c r="A9687" s="17"/>
    </row>
    <row r="9688" spans="1:1" ht="16" x14ac:dyDescent="0.25">
      <c r="A9688" s="17"/>
    </row>
    <row r="9689" spans="1:1" ht="16" x14ac:dyDescent="0.25">
      <c r="A9689" s="17"/>
    </row>
    <row r="9690" spans="1:1" ht="16" x14ac:dyDescent="0.25">
      <c r="A9690" s="17"/>
    </row>
    <row r="9691" spans="1:1" ht="16" x14ac:dyDescent="0.25">
      <c r="A9691" s="17"/>
    </row>
    <row r="9692" spans="1:1" ht="16" x14ac:dyDescent="0.25">
      <c r="A9692" s="17"/>
    </row>
    <row r="9693" spans="1:1" ht="16" x14ac:dyDescent="0.25">
      <c r="A9693" s="17"/>
    </row>
    <row r="9694" spans="1:1" ht="16" x14ac:dyDescent="0.25">
      <c r="A9694" s="17"/>
    </row>
    <row r="9695" spans="1:1" ht="16" x14ac:dyDescent="0.25">
      <c r="A9695" s="17"/>
    </row>
    <row r="9696" spans="1:1" ht="16" x14ac:dyDescent="0.25">
      <c r="A9696" s="17"/>
    </row>
    <row r="9697" spans="1:1" ht="16" x14ac:dyDescent="0.25">
      <c r="A9697" s="17"/>
    </row>
    <row r="9698" spans="1:1" ht="16" x14ac:dyDescent="0.25">
      <c r="A9698" s="17"/>
    </row>
    <row r="9699" spans="1:1" ht="16" x14ac:dyDescent="0.25">
      <c r="A9699" s="17"/>
    </row>
    <row r="9700" spans="1:1" ht="16" x14ac:dyDescent="0.25">
      <c r="A9700" s="17"/>
    </row>
    <row r="9701" spans="1:1" ht="16" x14ac:dyDescent="0.25">
      <c r="A9701" s="17"/>
    </row>
    <row r="9702" spans="1:1" ht="16" x14ac:dyDescent="0.25">
      <c r="A9702" s="17"/>
    </row>
    <row r="9703" spans="1:1" ht="16" x14ac:dyDescent="0.25">
      <c r="A9703" s="17"/>
    </row>
    <row r="9704" spans="1:1" ht="16" x14ac:dyDescent="0.25">
      <c r="A9704" s="17"/>
    </row>
    <row r="9705" spans="1:1" ht="16" x14ac:dyDescent="0.25">
      <c r="A9705" s="17"/>
    </row>
    <row r="9706" spans="1:1" ht="16" x14ac:dyDescent="0.25">
      <c r="A9706" s="17"/>
    </row>
    <row r="9707" spans="1:1" ht="16" x14ac:dyDescent="0.25">
      <c r="A9707" s="17"/>
    </row>
    <row r="9708" spans="1:1" ht="16" x14ac:dyDescent="0.25">
      <c r="A9708" s="17"/>
    </row>
    <row r="9709" spans="1:1" ht="16" x14ac:dyDescent="0.25">
      <c r="A9709" s="17"/>
    </row>
    <row r="9710" spans="1:1" ht="16" x14ac:dyDescent="0.25">
      <c r="A9710" s="17"/>
    </row>
    <row r="9711" spans="1:1" ht="16" x14ac:dyDescent="0.25">
      <c r="A9711" s="17"/>
    </row>
    <row r="9712" spans="1:1" ht="16" x14ac:dyDescent="0.25">
      <c r="A9712" s="17"/>
    </row>
    <row r="9713" spans="1:1" ht="16" x14ac:dyDescent="0.25">
      <c r="A9713" s="17"/>
    </row>
    <row r="9714" spans="1:1" ht="16" x14ac:dyDescent="0.25">
      <c r="A9714" s="17"/>
    </row>
    <row r="9715" spans="1:1" ht="16" x14ac:dyDescent="0.25">
      <c r="A9715" s="17"/>
    </row>
    <row r="9716" spans="1:1" ht="16" x14ac:dyDescent="0.25">
      <c r="A9716" s="17"/>
    </row>
    <row r="9717" spans="1:1" ht="16" x14ac:dyDescent="0.25">
      <c r="A9717" s="17"/>
    </row>
    <row r="9718" spans="1:1" ht="16" x14ac:dyDescent="0.25">
      <c r="A9718" s="17"/>
    </row>
    <row r="9719" spans="1:1" ht="16" x14ac:dyDescent="0.25">
      <c r="A9719" s="17"/>
    </row>
    <row r="9720" spans="1:1" ht="16" x14ac:dyDescent="0.25">
      <c r="A9720" s="17"/>
    </row>
    <row r="9721" spans="1:1" ht="16" x14ac:dyDescent="0.25">
      <c r="A9721" s="17"/>
    </row>
    <row r="9722" spans="1:1" ht="16" x14ac:dyDescent="0.25">
      <c r="A9722" s="17"/>
    </row>
    <row r="9723" spans="1:1" ht="16" x14ac:dyDescent="0.25">
      <c r="A9723" s="17"/>
    </row>
    <row r="9724" spans="1:1" ht="16" x14ac:dyDescent="0.25">
      <c r="A9724" s="17"/>
    </row>
    <row r="9725" spans="1:1" ht="16" x14ac:dyDescent="0.25">
      <c r="A9725" s="17"/>
    </row>
    <row r="9726" spans="1:1" ht="16" x14ac:dyDescent="0.25">
      <c r="A9726" s="17"/>
    </row>
    <row r="9727" spans="1:1" ht="16" x14ac:dyDescent="0.25">
      <c r="A9727" s="17"/>
    </row>
    <row r="9728" spans="1:1" ht="16" x14ac:dyDescent="0.25">
      <c r="A9728" s="17"/>
    </row>
    <row r="9729" spans="1:1" ht="16" x14ac:dyDescent="0.25">
      <c r="A9729" s="17"/>
    </row>
    <row r="9730" spans="1:1" ht="16" x14ac:dyDescent="0.25">
      <c r="A9730" s="17"/>
    </row>
    <row r="9731" spans="1:1" ht="16" x14ac:dyDescent="0.25">
      <c r="A9731" s="17"/>
    </row>
    <row r="9732" spans="1:1" ht="16" x14ac:dyDescent="0.25">
      <c r="A9732" s="17"/>
    </row>
    <row r="9733" spans="1:1" ht="16" x14ac:dyDescent="0.25">
      <c r="A9733" s="17"/>
    </row>
    <row r="9734" spans="1:1" ht="16" x14ac:dyDescent="0.25">
      <c r="A9734" s="17"/>
    </row>
    <row r="9735" spans="1:1" ht="16" x14ac:dyDescent="0.25">
      <c r="A9735" s="17"/>
    </row>
    <row r="9736" spans="1:1" ht="16" x14ac:dyDescent="0.25">
      <c r="A9736" s="17"/>
    </row>
    <row r="9737" spans="1:1" ht="16" x14ac:dyDescent="0.25">
      <c r="A9737" s="17"/>
    </row>
    <row r="9738" spans="1:1" ht="16" x14ac:dyDescent="0.25">
      <c r="A9738" s="17"/>
    </row>
    <row r="9739" spans="1:1" ht="16" x14ac:dyDescent="0.25">
      <c r="A9739" s="17"/>
    </row>
    <row r="9740" spans="1:1" ht="16" x14ac:dyDescent="0.25">
      <c r="A9740" s="17"/>
    </row>
    <row r="9741" spans="1:1" ht="16" x14ac:dyDescent="0.25">
      <c r="A9741" s="17"/>
    </row>
    <row r="9742" spans="1:1" ht="16" x14ac:dyDescent="0.25">
      <c r="A9742" s="17"/>
    </row>
    <row r="9743" spans="1:1" ht="16" x14ac:dyDescent="0.25">
      <c r="A9743" s="17"/>
    </row>
    <row r="9744" spans="1:1" ht="16" x14ac:dyDescent="0.25">
      <c r="A9744" s="17"/>
    </row>
    <row r="9745" spans="1:1" ht="16" x14ac:dyDescent="0.25">
      <c r="A9745" s="17"/>
    </row>
    <row r="9746" spans="1:1" ht="16" x14ac:dyDescent="0.25">
      <c r="A9746" s="17"/>
    </row>
    <row r="9747" spans="1:1" ht="16" x14ac:dyDescent="0.25">
      <c r="A9747" s="17"/>
    </row>
    <row r="9748" spans="1:1" ht="16" x14ac:dyDescent="0.25">
      <c r="A9748" s="17"/>
    </row>
    <row r="9749" spans="1:1" ht="16" x14ac:dyDescent="0.25">
      <c r="A9749" s="17"/>
    </row>
    <row r="9750" spans="1:1" ht="16" x14ac:dyDescent="0.25">
      <c r="A9750" s="17"/>
    </row>
    <row r="9751" spans="1:1" ht="16" x14ac:dyDescent="0.25">
      <c r="A9751" s="17"/>
    </row>
    <row r="9752" spans="1:1" ht="16" x14ac:dyDescent="0.25">
      <c r="A9752" s="17"/>
    </row>
    <row r="9753" spans="1:1" ht="16" x14ac:dyDescent="0.25">
      <c r="A9753" s="17"/>
    </row>
    <row r="9754" spans="1:1" ht="16" x14ac:dyDescent="0.25">
      <c r="A9754" s="17"/>
    </row>
    <row r="9755" spans="1:1" ht="16" x14ac:dyDescent="0.25">
      <c r="A9755" s="17"/>
    </row>
    <row r="9756" spans="1:1" ht="16" x14ac:dyDescent="0.25">
      <c r="A9756" s="17"/>
    </row>
    <row r="9757" spans="1:1" ht="16" x14ac:dyDescent="0.25">
      <c r="A9757" s="17"/>
    </row>
    <row r="9758" spans="1:1" ht="16" x14ac:dyDescent="0.25">
      <c r="A9758" s="17"/>
    </row>
    <row r="9759" spans="1:1" ht="16" x14ac:dyDescent="0.25">
      <c r="A9759" s="17"/>
    </row>
    <row r="9760" spans="1:1" ht="16" x14ac:dyDescent="0.25">
      <c r="A9760" s="17"/>
    </row>
    <row r="9761" spans="1:1" ht="16" x14ac:dyDescent="0.25">
      <c r="A9761" s="17"/>
    </row>
    <row r="9762" spans="1:1" ht="16" x14ac:dyDescent="0.25">
      <c r="A9762" s="17"/>
    </row>
    <row r="9763" spans="1:1" ht="16" x14ac:dyDescent="0.25">
      <c r="A9763" s="17"/>
    </row>
    <row r="9764" spans="1:1" ht="16" x14ac:dyDescent="0.25">
      <c r="A9764" s="17"/>
    </row>
    <row r="9765" spans="1:1" ht="16" x14ac:dyDescent="0.25">
      <c r="A9765" s="17"/>
    </row>
    <row r="9766" spans="1:1" ht="16" x14ac:dyDescent="0.25">
      <c r="A9766" s="17"/>
    </row>
    <row r="9767" spans="1:1" ht="16" x14ac:dyDescent="0.25">
      <c r="A9767" s="17"/>
    </row>
    <row r="9768" spans="1:1" ht="16" x14ac:dyDescent="0.25">
      <c r="A9768" s="17"/>
    </row>
    <row r="9769" spans="1:1" ht="16" x14ac:dyDescent="0.25">
      <c r="A9769" s="17"/>
    </row>
    <row r="9770" spans="1:1" ht="16" x14ac:dyDescent="0.25">
      <c r="A9770" s="17"/>
    </row>
    <row r="9771" spans="1:1" ht="16" x14ac:dyDescent="0.25">
      <c r="A9771" s="17"/>
    </row>
    <row r="9772" spans="1:1" ht="16" x14ac:dyDescent="0.25">
      <c r="A9772" s="17"/>
    </row>
    <row r="9773" spans="1:1" ht="16" x14ac:dyDescent="0.25">
      <c r="A9773" s="17"/>
    </row>
    <row r="9774" spans="1:1" ht="16" x14ac:dyDescent="0.25">
      <c r="A9774" s="17"/>
    </row>
    <row r="9775" spans="1:1" ht="16" x14ac:dyDescent="0.25">
      <c r="A9775" s="17"/>
    </row>
    <row r="9776" spans="1:1" ht="16" x14ac:dyDescent="0.25">
      <c r="A9776" s="17"/>
    </row>
    <row r="9777" spans="1:1" ht="16" x14ac:dyDescent="0.25">
      <c r="A9777" s="17"/>
    </row>
    <row r="9778" spans="1:1" ht="16" x14ac:dyDescent="0.25">
      <c r="A9778" s="17"/>
    </row>
    <row r="9779" spans="1:1" ht="16" x14ac:dyDescent="0.25">
      <c r="A9779" s="17"/>
    </row>
    <row r="9780" spans="1:1" ht="16" x14ac:dyDescent="0.25">
      <c r="A9780" s="17"/>
    </row>
    <row r="9781" spans="1:1" ht="16" x14ac:dyDescent="0.25">
      <c r="A9781" s="17"/>
    </row>
    <row r="9782" spans="1:1" ht="16" x14ac:dyDescent="0.25">
      <c r="A9782" s="17"/>
    </row>
    <row r="9783" spans="1:1" ht="16" x14ac:dyDescent="0.25">
      <c r="A9783" s="17"/>
    </row>
    <row r="9784" spans="1:1" ht="16" x14ac:dyDescent="0.25">
      <c r="A9784" s="17"/>
    </row>
    <row r="9785" spans="1:1" ht="16" x14ac:dyDescent="0.25">
      <c r="A9785" s="17"/>
    </row>
    <row r="9786" spans="1:1" ht="16" x14ac:dyDescent="0.25">
      <c r="A9786" s="17"/>
    </row>
    <row r="9787" spans="1:1" ht="16" x14ac:dyDescent="0.25">
      <c r="A9787" s="17"/>
    </row>
    <row r="9788" spans="1:1" ht="16" x14ac:dyDescent="0.25">
      <c r="A9788" s="17"/>
    </row>
    <row r="9789" spans="1:1" ht="16" x14ac:dyDescent="0.25">
      <c r="A9789" s="17"/>
    </row>
    <row r="9790" spans="1:1" ht="16" x14ac:dyDescent="0.25">
      <c r="A9790" s="17"/>
    </row>
    <row r="9791" spans="1:1" ht="16" x14ac:dyDescent="0.25">
      <c r="A9791" s="17"/>
    </row>
    <row r="9792" spans="1:1" ht="16" x14ac:dyDescent="0.25">
      <c r="A9792" s="17"/>
    </row>
    <row r="9793" spans="1:1" ht="16" x14ac:dyDescent="0.25">
      <c r="A9793" s="17"/>
    </row>
    <row r="9794" spans="1:1" ht="16" x14ac:dyDescent="0.25">
      <c r="A9794" s="17"/>
    </row>
    <row r="9795" spans="1:1" ht="16" x14ac:dyDescent="0.25">
      <c r="A9795" s="17"/>
    </row>
    <row r="9796" spans="1:1" ht="16" x14ac:dyDescent="0.25">
      <c r="A9796" s="17"/>
    </row>
    <row r="9797" spans="1:1" ht="16" x14ac:dyDescent="0.25">
      <c r="A9797" s="17"/>
    </row>
    <row r="9798" spans="1:1" ht="16" x14ac:dyDescent="0.25">
      <c r="A9798" s="17"/>
    </row>
    <row r="9799" spans="1:1" ht="16" x14ac:dyDescent="0.25">
      <c r="A9799" s="17"/>
    </row>
    <row r="9800" spans="1:1" ht="16" x14ac:dyDescent="0.25">
      <c r="A9800" s="17"/>
    </row>
    <row r="9801" spans="1:1" ht="16" x14ac:dyDescent="0.25">
      <c r="A9801" s="17"/>
    </row>
    <row r="9802" spans="1:1" ht="16" x14ac:dyDescent="0.25">
      <c r="A9802" s="17"/>
    </row>
    <row r="9803" spans="1:1" ht="16" x14ac:dyDescent="0.25">
      <c r="A9803" s="17"/>
    </row>
    <row r="9804" spans="1:1" ht="16" x14ac:dyDescent="0.25">
      <c r="A9804" s="17"/>
    </row>
    <row r="9805" spans="1:1" ht="16" x14ac:dyDescent="0.25">
      <c r="A9805" s="17"/>
    </row>
    <row r="9806" spans="1:1" ht="16" x14ac:dyDescent="0.25">
      <c r="A9806" s="17"/>
    </row>
    <row r="9807" spans="1:1" ht="16" x14ac:dyDescent="0.25">
      <c r="A9807" s="17"/>
    </row>
    <row r="9808" spans="1:1" ht="16" x14ac:dyDescent="0.25">
      <c r="A9808" s="17"/>
    </row>
    <row r="9809" spans="1:1" ht="16" x14ac:dyDescent="0.25">
      <c r="A9809" s="17"/>
    </row>
    <row r="9810" spans="1:1" ht="16" x14ac:dyDescent="0.25">
      <c r="A9810" s="17"/>
    </row>
    <row r="9811" spans="1:1" ht="16" x14ac:dyDescent="0.25">
      <c r="A9811" s="17"/>
    </row>
    <row r="9812" spans="1:1" ht="16" x14ac:dyDescent="0.25">
      <c r="A9812" s="17"/>
    </row>
    <row r="9813" spans="1:1" ht="16" x14ac:dyDescent="0.25">
      <c r="A9813" s="17"/>
    </row>
    <row r="9814" spans="1:1" ht="16" x14ac:dyDescent="0.25">
      <c r="A9814" s="17"/>
    </row>
    <row r="9815" spans="1:1" ht="16" x14ac:dyDescent="0.25">
      <c r="A9815" s="17"/>
    </row>
    <row r="9816" spans="1:1" ht="16" x14ac:dyDescent="0.25">
      <c r="A9816" s="17"/>
    </row>
    <row r="9817" spans="1:1" ht="16" x14ac:dyDescent="0.25">
      <c r="A9817" s="17"/>
    </row>
    <row r="9818" spans="1:1" ht="16" x14ac:dyDescent="0.25">
      <c r="A9818" s="17"/>
    </row>
    <row r="9819" spans="1:1" ht="16" x14ac:dyDescent="0.25">
      <c r="A9819" s="17"/>
    </row>
    <row r="9820" spans="1:1" ht="16" x14ac:dyDescent="0.25">
      <c r="A9820" s="17"/>
    </row>
    <row r="9821" spans="1:1" ht="16" x14ac:dyDescent="0.25">
      <c r="A9821" s="17"/>
    </row>
    <row r="9822" spans="1:1" ht="16" x14ac:dyDescent="0.25">
      <c r="A9822" s="17"/>
    </row>
    <row r="9823" spans="1:1" ht="16" x14ac:dyDescent="0.25">
      <c r="A9823" s="17"/>
    </row>
    <row r="9824" spans="1:1" ht="16" x14ac:dyDescent="0.25">
      <c r="A9824" s="17"/>
    </row>
    <row r="9825" spans="1:1" ht="16" x14ac:dyDescent="0.25">
      <c r="A9825" s="17"/>
    </row>
    <row r="9826" spans="1:1" ht="16" x14ac:dyDescent="0.25">
      <c r="A9826" s="17"/>
    </row>
    <row r="9827" spans="1:1" ht="16" x14ac:dyDescent="0.25">
      <c r="A9827" s="17"/>
    </row>
    <row r="9828" spans="1:1" ht="16" x14ac:dyDescent="0.25">
      <c r="A9828" s="17"/>
    </row>
    <row r="9829" spans="1:1" ht="16" x14ac:dyDescent="0.25">
      <c r="A9829" s="17"/>
    </row>
    <row r="9830" spans="1:1" ht="16" x14ac:dyDescent="0.25">
      <c r="A9830" s="17"/>
    </row>
    <row r="9831" spans="1:1" ht="16" x14ac:dyDescent="0.25">
      <c r="A9831" s="17"/>
    </row>
    <row r="9832" spans="1:1" ht="16" x14ac:dyDescent="0.25">
      <c r="A9832" s="17"/>
    </row>
    <row r="9833" spans="1:1" ht="16" x14ac:dyDescent="0.25">
      <c r="A9833" s="17"/>
    </row>
    <row r="9834" spans="1:1" ht="16" x14ac:dyDescent="0.25">
      <c r="A9834" s="17"/>
    </row>
    <row r="9835" spans="1:1" ht="16" x14ac:dyDescent="0.25">
      <c r="A9835" s="17"/>
    </row>
    <row r="9836" spans="1:1" ht="16" x14ac:dyDescent="0.25">
      <c r="A9836" s="17"/>
    </row>
    <row r="9837" spans="1:1" ht="16" x14ac:dyDescent="0.25">
      <c r="A9837" s="17"/>
    </row>
    <row r="9838" spans="1:1" ht="16" x14ac:dyDescent="0.25">
      <c r="A9838" s="17"/>
    </row>
    <row r="9839" spans="1:1" ht="16" x14ac:dyDescent="0.25">
      <c r="A9839" s="17"/>
    </row>
    <row r="9840" spans="1:1" ht="16" x14ac:dyDescent="0.25">
      <c r="A9840" s="17"/>
    </row>
    <row r="9841" spans="1:1" ht="16" x14ac:dyDescent="0.25">
      <c r="A9841" s="17"/>
    </row>
    <row r="9842" spans="1:1" ht="16" x14ac:dyDescent="0.25">
      <c r="A9842" s="17"/>
    </row>
    <row r="9843" spans="1:1" ht="16" x14ac:dyDescent="0.25">
      <c r="A9843" s="17"/>
    </row>
    <row r="9844" spans="1:1" ht="16" x14ac:dyDescent="0.25">
      <c r="A9844" s="17"/>
    </row>
    <row r="9845" spans="1:1" ht="16" x14ac:dyDescent="0.25">
      <c r="A9845" s="17"/>
    </row>
    <row r="9846" spans="1:1" ht="16" x14ac:dyDescent="0.25">
      <c r="A9846" s="17"/>
    </row>
    <row r="9847" spans="1:1" ht="16" x14ac:dyDescent="0.25">
      <c r="A9847" s="17"/>
    </row>
    <row r="9848" spans="1:1" ht="16" x14ac:dyDescent="0.25">
      <c r="A9848" s="17"/>
    </row>
    <row r="9849" spans="1:1" ht="16" x14ac:dyDescent="0.25">
      <c r="A9849" s="17"/>
    </row>
    <row r="9850" spans="1:1" ht="16" x14ac:dyDescent="0.25">
      <c r="A9850" s="17"/>
    </row>
    <row r="9851" spans="1:1" ht="16" x14ac:dyDescent="0.25">
      <c r="A9851" s="17"/>
    </row>
    <row r="9852" spans="1:1" ht="16" x14ac:dyDescent="0.25">
      <c r="A9852" s="17"/>
    </row>
    <row r="9853" spans="1:1" ht="16" x14ac:dyDescent="0.25">
      <c r="A9853" s="17"/>
    </row>
    <row r="9854" spans="1:1" ht="16" x14ac:dyDescent="0.25">
      <c r="A9854" s="17"/>
    </row>
    <row r="9855" spans="1:1" ht="16" x14ac:dyDescent="0.25">
      <c r="A9855" s="17"/>
    </row>
    <row r="9856" spans="1:1" ht="16" x14ac:dyDescent="0.25">
      <c r="A9856" s="17"/>
    </row>
    <row r="9857" spans="1:1" ht="16" x14ac:dyDescent="0.25">
      <c r="A9857" s="17"/>
    </row>
    <row r="9858" spans="1:1" ht="16" x14ac:dyDescent="0.25">
      <c r="A9858" s="17"/>
    </row>
    <row r="9859" spans="1:1" ht="16" x14ac:dyDescent="0.25">
      <c r="A9859" s="17"/>
    </row>
    <row r="9860" spans="1:1" ht="16" x14ac:dyDescent="0.25">
      <c r="A9860" s="17"/>
    </row>
    <row r="9861" spans="1:1" ht="16" x14ac:dyDescent="0.25">
      <c r="A9861" s="17"/>
    </row>
    <row r="9862" spans="1:1" ht="16" x14ac:dyDescent="0.25">
      <c r="A9862" s="17"/>
    </row>
    <row r="9863" spans="1:1" ht="16" x14ac:dyDescent="0.25">
      <c r="A9863" s="17"/>
    </row>
    <row r="9864" spans="1:1" ht="16" x14ac:dyDescent="0.25">
      <c r="A9864" s="17"/>
    </row>
    <row r="9865" spans="1:1" ht="16" x14ac:dyDescent="0.25">
      <c r="A9865" s="17"/>
    </row>
    <row r="9866" spans="1:1" ht="16" x14ac:dyDescent="0.25">
      <c r="A9866" s="17"/>
    </row>
    <row r="9867" spans="1:1" ht="16" x14ac:dyDescent="0.25">
      <c r="A9867" s="17"/>
    </row>
    <row r="9868" spans="1:1" ht="16" x14ac:dyDescent="0.25">
      <c r="A9868" s="17"/>
    </row>
    <row r="9869" spans="1:1" ht="16" x14ac:dyDescent="0.25">
      <c r="A9869" s="17"/>
    </row>
    <row r="9870" spans="1:1" ht="16" x14ac:dyDescent="0.25">
      <c r="A9870" s="17"/>
    </row>
    <row r="9871" spans="1:1" ht="16" x14ac:dyDescent="0.25">
      <c r="A9871" s="17"/>
    </row>
    <row r="9872" spans="1:1" ht="16" x14ac:dyDescent="0.25">
      <c r="A9872" s="17"/>
    </row>
    <row r="9873" spans="1:1" ht="16" x14ac:dyDescent="0.25">
      <c r="A9873" s="17"/>
    </row>
    <row r="9874" spans="1:1" ht="16" x14ac:dyDescent="0.25">
      <c r="A9874" s="17"/>
    </row>
    <row r="9875" spans="1:1" ht="16" x14ac:dyDescent="0.25">
      <c r="A9875" s="17"/>
    </row>
    <row r="9876" spans="1:1" ht="16" x14ac:dyDescent="0.25">
      <c r="A9876" s="17"/>
    </row>
    <row r="9877" spans="1:1" ht="16" x14ac:dyDescent="0.25">
      <c r="A9877" s="17"/>
    </row>
    <row r="9878" spans="1:1" ht="16" x14ac:dyDescent="0.25">
      <c r="A9878" s="17"/>
    </row>
    <row r="9879" spans="1:1" ht="16" x14ac:dyDescent="0.25">
      <c r="A9879" s="17"/>
    </row>
    <row r="9880" spans="1:1" ht="16" x14ac:dyDescent="0.25">
      <c r="A9880" s="17"/>
    </row>
    <row r="9881" spans="1:1" ht="16" x14ac:dyDescent="0.25">
      <c r="A9881" s="17"/>
    </row>
    <row r="9882" spans="1:1" ht="16" x14ac:dyDescent="0.25">
      <c r="A9882" s="17"/>
    </row>
    <row r="9883" spans="1:1" ht="16" x14ac:dyDescent="0.25">
      <c r="A9883" s="17"/>
    </row>
    <row r="9884" spans="1:1" ht="16" x14ac:dyDescent="0.25">
      <c r="A9884" s="17"/>
    </row>
    <row r="9885" spans="1:1" ht="16" x14ac:dyDescent="0.25">
      <c r="A9885" s="17"/>
    </row>
    <row r="9886" spans="1:1" ht="16" x14ac:dyDescent="0.25">
      <c r="A9886" s="17"/>
    </row>
    <row r="9887" spans="1:1" ht="16" x14ac:dyDescent="0.25">
      <c r="A9887" s="17"/>
    </row>
    <row r="9888" spans="1:1" ht="16" x14ac:dyDescent="0.25">
      <c r="A9888" s="17"/>
    </row>
    <row r="9889" spans="1:1" ht="16" x14ac:dyDescent="0.25">
      <c r="A9889" s="17"/>
    </row>
    <row r="9890" spans="1:1" ht="16" x14ac:dyDescent="0.25">
      <c r="A9890" s="17"/>
    </row>
    <row r="9891" spans="1:1" ht="16" x14ac:dyDescent="0.25">
      <c r="A9891" s="17"/>
    </row>
    <row r="9892" spans="1:1" ht="16" x14ac:dyDescent="0.25">
      <c r="A9892" s="17"/>
    </row>
    <row r="9893" spans="1:1" ht="16" x14ac:dyDescent="0.25">
      <c r="A9893" s="17"/>
    </row>
    <row r="9894" spans="1:1" ht="16" x14ac:dyDescent="0.25">
      <c r="A9894" s="17"/>
    </row>
    <row r="9895" spans="1:1" ht="16" x14ac:dyDescent="0.25">
      <c r="A9895" s="17"/>
    </row>
    <row r="9896" spans="1:1" ht="16" x14ac:dyDescent="0.25">
      <c r="A9896" s="17"/>
    </row>
    <row r="9897" spans="1:1" ht="16" x14ac:dyDescent="0.25">
      <c r="A9897" s="17"/>
    </row>
    <row r="9898" spans="1:1" ht="16" x14ac:dyDescent="0.25">
      <c r="A9898" s="17"/>
    </row>
    <row r="9899" spans="1:1" ht="16" x14ac:dyDescent="0.25">
      <c r="A9899" s="17"/>
    </row>
    <row r="9900" spans="1:1" ht="16" x14ac:dyDescent="0.25">
      <c r="A9900" s="17"/>
    </row>
    <row r="9901" spans="1:1" ht="16" x14ac:dyDescent="0.25">
      <c r="A9901" s="17"/>
    </row>
    <row r="9902" spans="1:1" ht="16" x14ac:dyDescent="0.25">
      <c r="A9902" s="17"/>
    </row>
    <row r="9903" spans="1:1" ht="16" x14ac:dyDescent="0.25">
      <c r="A9903" s="17"/>
    </row>
    <row r="9904" spans="1:1" ht="16" x14ac:dyDescent="0.25">
      <c r="A9904" s="17"/>
    </row>
    <row r="9905" spans="1:1" ht="16" x14ac:dyDescent="0.25">
      <c r="A9905" s="17"/>
    </row>
    <row r="9906" spans="1:1" ht="16" x14ac:dyDescent="0.25">
      <c r="A9906" s="17"/>
    </row>
    <row r="9907" spans="1:1" ht="16" x14ac:dyDescent="0.25">
      <c r="A9907" s="17"/>
    </row>
    <row r="9908" spans="1:1" ht="16" x14ac:dyDescent="0.25">
      <c r="A9908" s="17"/>
    </row>
    <row r="9909" spans="1:1" ht="16" x14ac:dyDescent="0.25">
      <c r="A9909" s="17"/>
    </row>
    <row r="9910" spans="1:1" ht="16" x14ac:dyDescent="0.25">
      <c r="A9910" s="17"/>
    </row>
    <row r="9911" spans="1:1" ht="16" x14ac:dyDescent="0.25">
      <c r="A9911" s="17"/>
    </row>
    <row r="9912" spans="1:1" ht="16" x14ac:dyDescent="0.25">
      <c r="A9912" s="17"/>
    </row>
    <row r="9913" spans="1:1" ht="16" x14ac:dyDescent="0.25">
      <c r="A9913" s="17"/>
    </row>
    <row r="9914" spans="1:1" ht="16" x14ac:dyDescent="0.25">
      <c r="A9914" s="17"/>
    </row>
    <row r="9915" spans="1:1" ht="16" x14ac:dyDescent="0.25">
      <c r="A9915" s="17"/>
    </row>
    <row r="9916" spans="1:1" ht="16" x14ac:dyDescent="0.25">
      <c r="A9916" s="17"/>
    </row>
    <row r="9917" spans="1:1" ht="16" x14ac:dyDescent="0.25">
      <c r="A9917" s="17"/>
    </row>
    <row r="9918" spans="1:1" ht="16" x14ac:dyDescent="0.25">
      <c r="A9918" s="17"/>
    </row>
    <row r="9919" spans="1:1" ht="16" x14ac:dyDescent="0.25">
      <c r="A9919" s="17"/>
    </row>
    <row r="9920" spans="1:1" ht="16" x14ac:dyDescent="0.25">
      <c r="A9920" s="17"/>
    </row>
    <row r="9921" spans="1:1" ht="16" x14ac:dyDescent="0.25">
      <c r="A9921" s="17"/>
    </row>
    <row r="9922" spans="1:1" ht="16" x14ac:dyDescent="0.25">
      <c r="A9922" s="17"/>
    </row>
    <row r="9923" spans="1:1" ht="16" x14ac:dyDescent="0.25">
      <c r="A9923" s="17"/>
    </row>
    <row r="9924" spans="1:1" ht="16" x14ac:dyDescent="0.25">
      <c r="A9924" s="17"/>
    </row>
    <row r="9925" spans="1:1" ht="16" x14ac:dyDescent="0.25">
      <c r="A9925" s="17"/>
    </row>
    <row r="9926" spans="1:1" ht="16" x14ac:dyDescent="0.25">
      <c r="A9926" s="17"/>
    </row>
    <row r="9927" spans="1:1" ht="16" x14ac:dyDescent="0.25">
      <c r="A9927" s="17"/>
    </row>
    <row r="9928" spans="1:1" ht="16" x14ac:dyDescent="0.25">
      <c r="A9928" s="17"/>
    </row>
    <row r="9929" spans="1:1" ht="16" x14ac:dyDescent="0.25">
      <c r="A9929" s="17"/>
    </row>
    <row r="9930" spans="1:1" ht="16" x14ac:dyDescent="0.25">
      <c r="A9930" s="17"/>
    </row>
    <row r="9931" spans="1:1" ht="16" x14ac:dyDescent="0.25">
      <c r="A9931" s="17"/>
    </row>
    <row r="9932" spans="1:1" ht="16" x14ac:dyDescent="0.25">
      <c r="A9932" s="17"/>
    </row>
    <row r="9933" spans="1:1" ht="16" x14ac:dyDescent="0.25">
      <c r="A9933" s="17"/>
    </row>
    <row r="9934" spans="1:1" ht="16" x14ac:dyDescent="0.25">
      <c r="A9934" s="17"/>
    </row>
    <row r="9935" spans="1:1" ht="16" x14ac:dyDescent="0.25">
      <c r="A9935" s="17"/>
    </row>
    <row r="9936" spans="1:1" ht="16" x14ac:dyDescent="0.25">
      <c r="A9936" s="17"/>
    </row>
    <row r="9937" spans="1:1" ht="16" x14ac:dyDescent="0.25">
      <c r="A9937" s="17"/>
    </row>
    <row r="9938" spans="1:1" ht="16" x14ac:dyDescent="0.25">
      <c r="A9938" s="17"/>
    </row>
    <row r="9939" spans="1:1" ht="16" x14ac:dyDescent="0.25">
      <c r="A9939" s="17"/>
    </row>
    <row r="9940" spans="1:1" ht="16" x14ac:dyDescent="0.25">
      <c r="A9940" s="17"/>
    </row>
    <row r="9941" spans="1:1" ht="16" x14ac:dyDescent="0.25">
      <c r="A9941" s="17"/>
    </row>
    <row r="9942" spans="1:1" ht="16" x14ac:dyDescent="0.25">
      <c r="A9942" s="17"/>
    </row>
    <row r="9943" spans="1:1" ht="16" x14ac:dyDescent="0.25">
      <c r="A9943" s="17"/>
    </row>
    <row r="9944" spans="1:1" ht="16" x14ac:dyDescent="0.25">
      <c r="A9944" s="17"/>
    </row>
    <row r="9945" spans="1:1" ht="16" x14ac:dyDescent="0.25">
      <c r="A9945" s="17"/>
    </row>
    <row r="9946" spans="1:1" ht="16" x14ac:dyDescent="0.25">
      <c r="A9946" s="17"/>
    </row>
    <row r="9947" spans="1:1" ht="16" x14ac:dyDescent="0.25">
      <c r="A9947" s="17"/>
    </row>
    <row r="9948" spans="1:1" ht="16" x14ac:dyDescent="0.25">
      <c r="A9948" s="17"/>
    </row>
    <row r="9949" spans="1:1" ht="16" x14ac:dyDescent="0.25">
      <c r="A9949" s="17"/>
    </row>
    <row r="9950" spans="1:1" ht="16" x14ac:dyDescent="0.25">
      <c r="A9950" s="17"/>
    </row>
    <row r="9951" spans="1:1" ht="16" x14ac:dyDescent="0.25">
      <c r="A9951" s="17"/>
    </row>
    <row r="9952" spans="1:1" ht="16" x14ac:dyDescent="0.25">
      <c r="A9952" s="17"/>
    </row>
    <row r="9953" spans="1:1" ht="16" x14ac:dyDescent="0.25">
      <c r="A9953" s="17"/>
    </row>
    <row r="9954" spans="1:1" ht="16" x14ac:dyDescent="0.25">
      <c r="A9954" s="17"/>
    </row>
    <row r="9955" spans="1:1" ht="16" x14ac:dyDescent="0.25">
      <c r="A9955" s="17"/>
    </row>
    <row r="9956" spans="1:1" ht="16" x14ac:dyDescent="0.25">
      <c r="A9956" s="17"/>
    </row>
    <row r="9957" spans="1:1" ht="16" x14ac:dyDescent="0.25">
      <c r="A9957" s="17"/>
    </row>
    <row r="9958" spans="1:1" ht="16" x14ac:dyDescent="0.25">
      <c r="A9958" s="17"/>
    </row>
    <row r="9959" spans="1:1" ht="16" x14ac:dyDescent="0.25">
      <c r="A9959" s="17"/>
    </row>
    <row r="9960" spans="1:1" ht="16" x14ac:dyDescent="0.25">
      <c r="A9960" s="17"/>
    </row>
    <row r="9961" spans="1:1" ht="16" x14ac:dyDescent="0.25">
      <c r="A9961" s="17"/>
    </row>
    <row r="9962" spans="1:1" ht="16" x14ac:dyDescent="0.25">
      <c r="A9962" s="17"/>
    </row>
    <row r="9963" spans="1:1" ht="16" x14ac:dyDescent="0.25">
      <c r="A9963" s="17"/>
    </row>
    <row r="9964" spans="1:1" ht="16" x14ac:dyDescent="0.25">
      <c r="A9964" s="17"/>
    </row>
    <row r="9965" spans="1:1" ht="16" x14ac:dyDescent="0.25">
      <c r="A9965" s="17"/>
    </row>
    <row r="9966" spans="1:1" ht="16" x14ac:dyDescent="0.25">
      <c r="A9966" s="17"/>
    </row>
    <row r="9967" spans="1:1" ht="16" x14ac:dyDescent="0.25">
      <c r="A9967" s="17"/>
    </row>
    <row r="9968" spans="1:1" ht="16" x14ac:dyDescent="0.25">
      <c r="A9968" s="17"/>
    </row>
    <row r="9969" spans="1:1" ht="16" x14ac:dyDescent="0.25">
      <c r="A9969" s="17"/>
    </row>
    <row r="9970" spans="1:1" ht="16" x14ac:dyDescent="0.25">
      <c r="A9970" s="17"/>
    </row>
    <row r="9971" spans="1:1" ht="16" x14ac:dyDescent="0.25">
      <c r="A9971" s="17"/>
    </row>
    <row r="9972" spans="1:1" ht="16" x14ac:dyDescent="0.25">
      <c r="A9972" s="17"/>
    </row>
    <row r="9973" spans="1:1" ht="16" x14ac:dyDescent="0.25">
      <c r="A9973" s="17"/>
    </row>
    <row r="9974" spans="1:1" ht="16" x14ac:dyDescent="0.25">
      <c r="A9974" s="17"/>
    </row>
    <row r="9975" spans="1:1" ht="16" x14ac:dyDescent="0.25">
      <c r="A9975" s="17"/>
    </row>
    <row r="9976" spans="1:1" ht="16" x14ac:dyDescent="0.25">
      <c r="A9976" s="17"/>
    </row>
    <row r="9977" spans="1:1" ht="16" x14ac:dyDescent="0.25">
      <c r="A9977" s="17"/>
    </row>
    <row r="9978" spans="1:1" ht="16" x14ac:dyDescent="0.25">
      <c r="A9978" s="17"/>
    </row>
    <row r="9979" spans="1:1" ht="16" x14ac:dyDescent="0.25">
      <c r="A9979" s="17"/>
    </row>
    <row r="9980" spans="1:1" ht="16" x14ac:dyDescent="0.25">
      <c r="A9980" s="17"/>
    </row>
    <row r="9981" spans="1:1" ht="16" x14ac:dyDescent="0.25">
      <c r="A9981" s="17"/>
    </row>
    <row r="9982" spans="1:1" ht="16" x14ac:dyDescent="0.25">
      <c r="A9982" s="17"/>
    </row>
    <row r="9983" spans="1:1" ht="16" x14ac:dyDescent="0.25">
      <c r="A9983" s="17"/>
    </row>
    <row r="9984" spans="1:1" ht="16" x14ac:dyDescent="0.25">
      <c r="A9984" s="17"/>
    </row>
    <row r="9985" spans="1:1" ht="16" x14ac:dyDescent="0.25">
      <c r="A9985" s="17"/>
    </row>
    <row r="9986" spans="1:1" ht="16" x14ac:dyDescent="0.25">
      <c r="A9986" s="17"/>
    </row>
    <row r="9987" spans="1:1" ht="16" x14ac:dyDescent="0.25">
      <c r="A9987" s="17"/>
    </row>
    <row r="9988" spans="1:1" ht="16" x14ac:dyDescent="0.25">
      <c r="A9988" s="17"/>
    </row>
    <row r="9989" spans="1:1" ht="16" x14ac:dyDescent="0.25">
      <c r="A9989" s="17"/>
    </row>
    <row r="9990" spans="1:1" ht="16" x14ac:dyDescent="0.25">
      <c r="A9990" s="17"/>
    </row>
    <row r="9991" spans="1:1" ht="16" x14ac:dyDescent="0.25">
      <c r="A9991" s="17"/>
    </row>
    <row r="9992" spans="1:1" ht="16" x14ac:dyDescent="0.25">
      <c r="A9992" s="17"/>
    </row>
    <row r="9993" spans="1:1" ht="16" x14ac:dyDescent="0.25">
      <c r="A9993" s="17"/>
    </row>
    <row r="9994" spans="1:1" ht="16" x14ac:dyDescent="0.25">
      <c r="A9994" s="17"/>
    </row>
    <row r="9995" spans="1:1" ht="16" x14ac:dyDescent="0.25">
      <c r="A9995" s="17"/>
    </row>
    <row r="9996" spans="1:1" ht="16" x14ac:dyDescent="0.25">
      <c r="A9996" s="17"/>
    </row>
    <row r="9997" spans="1:1" ht="16" x14ac:dyDescent="0.25">
      <c r="A9997" s="17"/>
    </row>
    <row r="9998" spans="1:1" ht="16" x14ac:dyDescent="0.25">
      <c r="A9998" s="17"/>
    </row>
    <row r="9999" spans="1:1" ht="16" x14ac:dyDescent="0.25">
      <c r="A9999" s="17"/>
    </row>
    <row r="10000" spans="1:1" ht="16" x14ac:dyDescent="0.25">
      <c r="A10000" s="17"/>
    </row>
    <row r="10001" spans="1:1" ht="16" x14ac:dyDescent="0.25">
      <c r="A10001" s="17"/>
    </row>
    <row r="10002" spans="1:1" ht="16" x14ac:dyDescent="0.25">
      <c r="A10002" s="17"/>
    </row>
    <row r="10003" spans="1:1" ht="16" x14ac:dyDescent="0.25">
      <c r="A10003" s="17"/>
    </row>
    <row r="10004" spans="1:1" ht="16" x14ac:dyDescent="0.25">
      <c r="A10004" s="17"/>
    </row>
    <row r="10005" spans="1:1" ht="16" x14ac:dyDescent="0.25">
      <c r="A10005" s="17"/>
    </row>
    <row r="10006" spans="1:1" ht="16" x14ac:dyDescent="0.25">
      <c r="A10006" s="17"/>
    </row>
    <row r="10007" spans="1:1" ht="16" x14ac:dyDescent="0.25">
      <c r="A10007" s="17"/>
    </row>
    <row r="10008" spans="1:1" ht="16" x14ac:dyDescent="0.25">
      <c r="A10008" s="17"/>
    </row>
    <row r="10009" spans="1:1" ht="16" x14ac:dyDescent="0.25">
      <c r="A10009" s="17"/>
    </row>
    <row r="10010" spans="1:1" ht="16" x14ac:dyDescent="0.25">
      <c r="A10010" s="17"/>
    </row>
    <row r="10011" spans="1:1" ht="16" x14ac:dyDescent="0.25">
      <c r="A10011" s="17"/>
    </row>
    <row r="10012" spans="1:1" ht="16" x14ac:dyDescent="0.25">
      <c r="A10012" s="17"/>
    </row>
    <row r="10013" spans="1:1" ht="16" x14ac:dyDescent="0.25">
      <c r="A10013" s="17"/>
    </row>
    <row r="10014" spans="1:1" ht="16" x14ac:dyDescent="0.25">
      <c r="A10014" s="17"/>
    </row>
    <row r="10015" spans="1:1" ht="16" x14ac:dyDescent="0.25">
      <c r="A10015" s="17"/>
    </row>
    <row r="10016" spans="1:1" ht="16" x14ac:dyDescent="0.25">
      <c r="A10016" s="17"/>
    </row>
    <row r="10017" spans="1:1" ht="16" x14ac:dyDescent="0.25">
      <c r="A10017" s="17"/>
    </row>
    <row r="10018" spans="1:1" ht="16" x14ac:dyDescent="0.25">
      <c r="A10018" s="17"/>
    </row>
    <row r="10019" spans="1:1" ht="16" x14ac:dyDescent="0.25">
      <c r="A10019" s="17"/>
    </row>
    <row r="10020" spans="1:1" ht="16" x14ac:dyDescent="0.25">
      <c r="A10020" s="17"/>
    </row>
    <row r="10021" spans="1:1" ht="16" x14ac:dyDescent="0.25">
      <c r="A10021" s="17"/>
    </row>
    <row r="10022" spans="1:1" ht="16" x14ac:dyDescent="0.25">
      <c r="A10022" s="17"/>
    </row>
    <row r="10023" spans="1:1" ht="16" x14ac:dyDescent="0.25">
      <c r="A10023" s="17"/>
    </row>
    <row r="10024" spans="1:1" ht="16" x14ac:dyDescent="0.25">
      <c r="A10024" s="17"/>
    </row>
    <row r="10025" spans="1:1" ht="16" x14ac:dyDescent="0.25">
      <c r="A10025" s="17"/>
    </row>
    <row r="10026" spans="1:1" ht="16" x14ac:dyDescent="0.25">
      <c r="A10026" s="17"/>
    </row>
    <row r="10027" spans="1:1" ht="16" x14ac:dyDescent="0.25">
      <c r="A10027" s="17"/>
    </row>
    <row r="10028" spans="1:1" ht="16" x14ac:dyDescent="0.25">
      <c r="A10028" s="17"/>
    </row>
    <row r="10029" spans="1:1" ht="16" x14ac:dyDescent="0.25">
      <c r="A10029" s="17"/>
    </row>
    <row r="10030" spans="1:1" ht="16" x14ac:dyDescent="0.25">
      <c r="A10030" s="17"/>
    </row>
    <row r="10031" spans="1:1" ht="16" x14ac:dyDescent="0.25">
      <c r="A10031" s="17"/>
    </row>
    <row r="10032" spans="1:1" ht="16" x14ac:dyDescent="0.25">
      <c r="A10032" s="17"/>
    </row>
    <row r="10033" spans="1:1" ht="16" x14ac:dyDescent="0.25">
      <c r="A10033" s="17"/>
    </row>
    <row r="10034" spans="1:1" ht="16" x14ac:dyDescent="0.25">
      <c r="A10034" s="17"/>
    </row>
    <row r="10035" spans="1:1" ht="16" x14ac:dyDescent="0.25">
      <c r="A10035" s="17"/>
    </row>
    <row r="10036" spans="1:1" ht="16" x14ac:dyDescent="0.25">
      <c r="A10036" s="17"/>
    </row>
    <row r="10037" spans="1:1" ht="16" x14ac:dyDescent="0.25">
      <c r="A10037" s="17"/>
    </row>
    <row r="10038" spans="1:1" ht="16" x14ac:dyDescent="0.25">
      <c r="A10038" s="17"/>
    </row>
    <row r="10039" spans="1:1" ht="16" x14ac:dyDescent="0.25">
      <c r="A10039" s="17"/>
    </row>
    <row r="10040" spans="1:1" ht="16" x14ac:dyDescent="0.25">
      <c r="A10040" s="17"/>
    </row>
    <row r="10041" spans="1:1" ht="16" x14ac:dyDescent="0.25">
      <c r="A10041" s="17"/>
    </row>
    <row r="10042" spans="1:1" ht="16" x14ac:dyDescent="0.25">
      <c r="A10042" s="17"/>
    </row>
    <row r="10043" spans="1:1" ht="16" x14ac:dyDescent="0.25">
      <c r="A10043" s="17"/>
    </row>
    <row r="10044" spans="1:1" ht="16" x14ac:dyDescent="0.25">
      <c r="A10044" s="17"/>
    </row>
    <row r="10045" spans="1:1" ht="16" x14ac:dyDescent="0.25">
      <c r="A10045" s="17"/>
    </row>
    <row r="10046" spans="1:1" ht="16" x14ac:dyDescent="0.25">
      <c r="A10046" s="17"/>
    </row>
    <row r="10047" spans="1:1" ht="16" x14ac:dyDescent="0.25">
      <c r="A10047" s="17"/>
    </row>
    <row r="10048" spans="1:1" ht="16" x14ac:dyDescent="0.25">
      <c r="A10048" s="17"/>
    </row>
    <row r="10049" spans="1:1" ht="16" x14ac:dyDescent="0.25">
      <c r="A10049" s="17"/>
    </row>
    <row r="10050" spans="1:1" ht="16" x14ac:dyDescent="0.25">
      <c r="A10050" s="17"/>
    </row>
    <row r="10051" spans="1:1" ht="16" x14ac:dyDescent="0.25">
      <c r="A10051" s="17"/>
    </row>
    <row r="10052" spans="1:1" ht="16" x14ac:dyDescent="0.25">
      <c r="A10052" s="17"/>
    </row>
    <row r="10053" spans="1:1" ht="16" x14ac:dyDescent="0.25">
      <c r="A10053" s="17"/>
    </row>
    <row r="10054" spans="1:1" ht="16" x14ac:dyDescent="0.25">
      <c r="A10054" s="17"/>
    </row>
    <row r="10055" spans="1:1" ht="16" x14ac:dyDescent="0.25">
      <c r="A10055" s="17"/>
    </row>
    <row r="10056" spans="1:1" ht="16" x14ac:dyDescent="0.25">
      <c r="A10056" s="17"/>
    </row>
    <row r="10057" spans="1:1" ht="16" x14ac:dyDescent="0.25">
      <c r="A10057" s="17"/>
    </row>
    <row r="10058" spans="1:1" ht="16" x14ac:dyDescent="0.25">
      <c r="A10058" s="17"/>
    </row>
    <row r="10059" spans="1:1" ht="16" x14ac:dyDescent="0.25">
      <c r="A10059" s="17"/>
    </row>
    <row r="10060" spans="1:1" ht="16" x14ac:dyDescent="0.25">
      <c r="A10060" s="17"/>
    </row>
    <row r="10061" spans="1:1" ht="16" x14ac:dyDescent="0.25">
      <c r="A10061" s="17"/>
    </row>
    <row r="10062" spans="1:1" ht="16" x14ac:dyDescent="0.25">
      <c r="A10062" s="17"/>
    </row>
    <row r="10063" spans="1:1" ht="16" x14ac:dyDescent="0.25">
      <c r="A10063" s="17"/>
    </row>
    <row r="10064" spans="1:1" ht="16" x14ac:dyDescent="0.25">
      <c r="A10064" s="17"/>
    </row>
    <row r="10065" spans="1:1" ht="16" x14ac:dyDescent="0.25">
      <c r="A10065" s="17"/>
    </row>
    <row r="10066" spans="1:1" ht="16" x14ac:dyDescent="0.25">
      <c r="A10066" s="17"/>
    </row>
    <row r="10067" spans="1:1" ht="16" x14ac:dyDescent="0.25">
      <c r="A10067" s="17"/>
    </row>
    <row r="10068" spans="1:1" ht="16" x14ac:dyDescent="0.25">
      <c r="A10068" s="17"/>
    </row>
    <row r="10069" spans="1:1" ht="16" x14ac:dyDescent="0.25">
      <c r="A10069" s="17"/>
    </row>
    <row r="10070" spans="1:1" ht="16" x14ac:dyDescent="0.25">
      <c r="A10070" s="17"/>
    </row>
    <row r="10071" spans="1:1" ht="16" x14ac:dyDescent="0.25">
      <c r="A10071" s="17"/>
    </row>
    <row r="10072" spans="1:1" ht="16" x14ac:dyDescent="0.25">
      <c r="A10072" s="17"/>
    </row>
    <row r="10073" spans="1:1" ht="16" x14ac:dyDescent="0.25">
      <c r="A10073" s="17"/>
    </row>
    <row r="10074" spans="1:1" ht="16" x14ac:dyDescent="0.25">
      <c r="A10074" s="17"/>
    </row>
    <row r="10075" spans="1:1" ht="16" x14ac:dyDescent="0.25">
      <c r="A10075" s="17"/>
    </row>
    <row r="10076" spans="1:1" ht="16" x14ac:dyDescent="0.25">
      <c r="A10076" s="17"/>
    </row>
    <row r="10077" spans="1:1" ht="16" x14ac:dyDescent="0.25">
      <c r="A10077" s="17"/>
    </row>
    <row r="10078" spans="1:1" ht="16" x14ac:dyDescent="0.25">
      <c r="A10078" s="17"/>
    </row>
    <row r="10079" spans="1:1" ht="16" x14ac:dyDescent="0.25">
      <c r="A10079" s="17"/>
    </row>
    <row r="10080" spans="1:1" ht="16" x14ac:dyDescent="0.25">
      <c r="A10080" s="17"/>
    </row>
    <row r="10081" spans="1:1" ht="16" x14ac:dyDescent="0.25">
      <c r="A10081" s="17"/>
    </row>
    <row r="10082" spans="1:1" ht="16" x14ac:dyDescent="0.25">
      <c r="A10082" s="17"/>
    </row>
    <row r="10083" spans="1:1" ht="16" x14ac:dyDescent="0.25">
      <c r="A10083" s="17"/>
    </row>
    <row r="10084" spans="1:1" ht="16" x14ac:dyDescent="0.25">
      <c r="A10084" s="17"/>
    </row>
    <row r="10085" spans="1:1" ht="16" x14ac:dyDescent="0.25">
      <c r="A10085" s="17"/>
    </row>
    <row r="10086" spans="1:1" ht="16" x14ac:dyDescent="0.25">
      <c r="A10086" s="17"/>
    </row>
    <row r="10087" spans="1:1" ht="16" x14ac:dyDescent="0.25">
      <c r="A10087" s="17"/>
    </row>
    <row r="10088" spans="1:1" ht="16" x14ac:dyDescent="0.25">
      <c r="A10088" s="17"/>
    </row>
    <row r="10089" spans="1:1" ht="16" x14ac:dyDescent="0.25">
      <c r="A10089" s="17"/>
    </row>
    <row r="10090" spans="1:1" ht="16" x14ac:dyDescent="0.25">
      <c r="A10090" s="17"/>
    </row>
    <row r="10091" spans="1:1" ht="16" x14ac:dyDescent="0.25">
      <c r="A10091" s="17"/>
    </row>
    <row r="10092" spans="1:1" ht="16" x14ac:dyDescent="0.25">
      <c r="A10092" s="17"/>
    </row>
    <row r="10093" spans="1:1" ht="16" x14ac:dyDescent="0.25">
      <c r="A10093" s="17"/>
    </row>
    <row r="10094" spans="1:1" ht="16" x14ac:dyDescent="0.25">
      <c r="A10094" s="17"/>
    </row>
    <row r="10095" spans="1:1" ht="16" x14ac:dyDescent="0.25">
      <c r="A10095" s="17"/>
    </row>
    <row r="10096" spans="1:1" ht="16" x14ac:dyDescent="0.25">
      <c r="A10096" s="17"/>
    </row>
    <row r="10097" spans="1:1" ht="16" x14ac:dyDescent="0.25">
      <c r="A10097" s="17"/>
    </row>
    <row r="10098" spans="1:1" ht="16" x14ac:dyDescent="0.25">
      <c r="A10098" s="17"/>
    </row>
    <row r="10099" spans="1:1" ht="16" x14ac:dyDescent="0.25">
      <c r="A10099" s="17"/>
    </row>
    <row r="10100" spans="1:1" ht="16" x14ac:dyDescent="0.25">
      <c r="A10100" s="17"/>
    </row>
    <row r="10101" spans="1:1" ht="16" x14ac:dyDescent="0.25">
      <c r="A10101" s="17"/>
    </row>
    <row r="10102" spans="1:1" ht="16" x14ac:dyDescent="0.25">
      <c r="A10102" s="17"/>
    </row>
    <row r="10103" spans="1:1" ht="16" x14ac:dyDescent="0.25">
      <c r="A10103" s="17"/>
    </row>
    <row r="10104" spans="1:1" ht="16" x14ac:dyDescent="0.25">
      <c r="A10104" s="17"/>
    </row>
    <row r="10105" spans="1:1" ht="16" x14ac:dyDescent="0.25">
      <c r="A10105" s="17"/>
    </row>
    <row r="10106" spans="1:1" ht="16" x14ac:dyDescent="0.25">
      <c r="A10106" s="17"/>
    </row>
    <row r="10107" spans="1:1" ht="16" x14ac:dyDescent="0.25">
      <c r="A10107" s="17"/>
    </row>
    <row r="10108" spans="1:1" ht="16" x14ac:dyDescent="0.25">
      <c r="A10108" s="17"/>
    </row>
    <row r="10109" spans="1:1" ht="16" x14ac:dyDescent="0.25">
      <c r="A10109" s="17"/>
    </row>
    <row r="10110" spans="1:1" ht="16" x14ac:dyDescent="0.25">
      <c r="A10110" s="17"/>
    </row>
    <row r="10111" spans="1:1" ht="16" x14ac:dyDescent="0.25">
      <c r="A10111" s="17"/>
    </row>
    <row r="10112" spans="1:1" ht="16" x14ac:dyDescent="0.25">
      <c r="A10112" s="17"/>
    </row>
    <row r="10113" spans="1:1" ht="16" x14ac:dyDescent="0.25">
      <c r="A10113" s="17"/>
    </row>
    <row r="10114" spans="1:1" ht="16" x14ac:dyDescent="0.25">
      <c r="A10114" s="17"/>
    </row>
    <row r="10115" spans="1:1" ht="16" x14ac:dyDescent="0.25">
      <c r="A10115" s="17"/>
    </row>
    <row r="10116" spans="1:1" ht="16" x14ac:dyDescent="0.25">
      <c r="A10116" s="17"/>
    </row>
    <row r="10117" spans="1:1" ht="16" x14ac:dyDescent="0.25">
      <c r="A10117" s="17"/>
    </row>
    <row r="10118" spans="1:1" ht="16" x14ac:dyDescent="0.25">
      <c r="A10118" s="17"/>
    </row>
    <row r="10119" spans="1:1" ht="16" x14ac:dyDescent="0.25">
      <c r="A10119" s="17"/>
    </row>
    <row r="10120" spans="1:1" ht="16" x14ac:dyDescent="0.25">
      <c r="A10120" s="17"/>
    </row>
    <row r="10121" spans="1:1" ht="16" x14ac:dyDescent="0.25">
      <c r="A10121" s="17"/>
    </row>
    <row r="10122" spans="1:1" ht="16" x14ac:dyDescent="0.25">
      <c r="A10122" s="17"/>
    </row>
    <row r="10123" spans="1:1" ht="16" x14ac:dyDescent="0.25">
      <c r="A10123" s="17"/>
    </row>
    <row r="10124" spans="1:1" ht="16" x14ac:dyDescent="0.25">
      <c r="A10124" s="17"/>
    </row>
    <row r="10125" spans="1:1" ht="16" x14ac:dyDescent="0.25">
      <c r="A10125" s="17"/>
    </row>
    <row r="10126" spans="1:1" ht="16" x14ac:dyDescent="0.25">
      <c r="A10126" s="17"/>
    </row>
    <row r="10127" spans="1:1" ht="16" x14ac:dyDescent="0.25">
      <c r="A10127" s="17"/>
    </row>
    <row r="10128" spans="1:1" ht="16" x14ac:dyDescent="0.25">
      <c r="A10128" s="17"/>
    </row>
    <row r="10129" spans="1:1" ht="16" x14ac:dyDescent="0.25">
      <c r="A10129" s="17"/>
    </row>
    <row r="10130" spans="1:1" ht="16" x14ac:dyDescent="0.25">
      <c r="A10130" s="17"/>
    </row>
    <row r="10131" spans="1:1" ht="16" x14ac:dyDescent="0.25">
      <c r="A10131" s="17"/>
    </row>
    <row r="10132" spans="1:1" ht="16" x14ac:dyDescent="0.25">
      <c r="A10132" s="17"/>
    </row>
    <row r="10133" spans="1:1" ht="16" x14ac:dyDescent="0.25">
      <c r="A10133" s="17"/>
    </row>
    <row r="10134" spans="1:1" ht="16" x14ac:dyDescent="0.25">
      <c r="A10134" s="17"/>
    </row>
    <row r="10135" spans="1:1" ht="16" x14ac:dyDescent="0.25">
      <c r="A10135" s="17"/>
    </row>
    <row r="10136" spans="1:1" ht="16" x14ac:dyDescent="0.25">
      <c r="A10136" s="17"/>
    </row>
    <row r="10137" spans="1:1" ht="16" x14ac:dyDescent="0.25">
      <c r="A10137" s="17"/>
    </row>
    <row r="10138" spans="1:1" ht="16" x14ac:dyDescent="0.25">
      <c r="A10138" s="17"/>
    </row>
    <row r="10139" spans="1:1" ht="16" x14ac:dyDescent="0.25">
      <c r="A10139" s="17"/>
    </row>
    <row r="10140" spans="1:1" ht="16" x14ac:dyDescent="0.25">
      <c r="A10140" s="17"/>
    </row>
    <row r="10141" spans="1:1" ht="16" x14ac:dyDescent="0.25">
      <c r="A10141" s="17"/>
    </row>
    <row r="10142" spans="1:1" ht="16" x14ac:dyDescent="0.25">
      <c r="A10142" s="17"/>
    </row>
    <row r="10143" spans="1:1" ht="16" x14ac:dyDescent="0.25">
      <c r="A10143" s="17"/>
    </row>
    <row r="10144" spans="1:1" ht="16" x14ac:dyDescent="0.25">
      <c r="A10144" s="17"/>
    </row>
    <row r="10145" spans="1:1" ht="16" x14ac:dyDescent="0.25">
      <c r="A10145" s="17"/>
    </row>
    <row r="10146" spans="1:1" ht="16" x14ac:dyDescent="0.25">
      <c r="A10146" s="17"/>
    </row>
    <row r="10147" spans="1:1" ht="16" x14ac:dyDescent="0.25">
      <c r="A10147" s="17"/>
    </row>
    <row r="10148" spans="1:1" ht="16" x14ac:dyDescent="0.25">
      <c r="A10148" s="17"/>
    </row>
    <row r="10149" spans="1:1" ht="16" x14ac:dyDescent="0.25">
      <c r="A10149" s="17"/>
    </row>
    <row r="10150" spans="1:1" ht="16" x14ac:dyDescent="0.25">
      <c r="A10150" s="17"/>
    </row>
    <row r="10151" spans="1:1" ht="16" x14ac:dyDescent="0.25">
      <c r="A10151" s="17"/>
    </row>
    <row r="10152" spans="1:1" ht="16" x14ac:dyDescent="0.25">
      <c r="A10152" s="17"/>
    </row>
    <row r="10153" spans="1:1" ht="16" x14ac:dyDescent="0.25">
      <c r="A10153" s="17"/>
    </row>
    <row r="10154" spans="1:1" ht="16" x14ac:dyDescent="0.25">
      <c r="A10154" s="17"/>
    </row>
    <row r="10155" spans="1:1" ht="16" x14ac:dyDescent="0.25">
      <c r="A10155" s="17"/>
    </row>
    <row r="10156" spans="1:1" ht="16" x14ac:dyDescent="0.25">
      <c r="A10156" s="17"/>
    </row>
    <row r="10157" spans="1:1" ht="16" x14ac:dyDescent="0.25">
      <c r="A10157" s="17"/>
    </row>
    <row r="10158" spans="1:1" ht="16" x14ac:dyDescent="0.25">
      <c r="A10158" s="17"/>
    </row>
    <row r="10159" spans="1:1" ht="16" x14ac:dyDescent="0.25">
      <c r="A10159" s="17"/>
    </row>
    <row r="10160" spans="1:1" ht="16" x14ac:dyDescent="0.25">
      <c r="A10160" s="17"/>
    </row>
    <row r="10161" spans="1:1" ht="16" x14ac:dyDescent="0.25">
      <c r="A10161" s="17"/>
    </row>
    <row r="10162" spans="1:1" ht="16" x14ac:dyDescent="0.25">
      <c r="A10162" s="17"/>
    </row>
    <row r="10163" spans="1:1" ht="16" x14ac:dyDescent="0.25">
      <c r="A10163" s="17"/>
    </row>
    <row r="10164" spans="1:1" ht="16" x14ac:dyDescent="0.25">
      <c r="A10164" s="17"/>
    </row>
    <row r="10165" spans="1:1" ht="16" x14ac:dyDescent="0.25">
      <c r="A10165" s="17"/>
    </row>
    <row r="10166" spans="1:1" ht="16" x14ac:dyDescent="0.25">
      <c r="A10166" s="17"/>
    </row>
    <row r="10167" spans="1:1" ht="16" x14ac:dyDescent="0.25">
      <c r="A10167" s="17"/>
    </row>
    <row r="10168" spans="1:1" ht="16" x14ac:dyDescent="0.25">
      <c r="A10168" s="17"/>
    </row>
    <row r="10169" spans="1:1" ht="16" x14ac:dyDescent="0.25">
      <c r="A10169" s="17"/>
    </row>
    <row r="10170" spans="1:1" ht="16" x14ac:dyDescent="0.25">
      <c r="A10170" s="17"/>
    </row>
    <row r="10171" spans="1:1" ht="16" x14ac:dyDescent="0.25">
      <c r="A10171" s="17"/>
    </row>
    <row r="10172" spans="1:1" ht="16" x14ac:dyDescent="0.25">
      <c r="A10172" s="17"/>
    </row>
    <row r="10173" spans="1:1" ht="16" x14ac:dyDescent="0.25">
      <c r="A10173" s="17"/>
    </row>
    <row r="10174" spans="1:1" ht="16" x14ac:dyDescent="0.25">
      <c r="A10174" s="17"/>
    </row>
    <row r="10175" spans="1:1" ht="16" x14ac:dyDescent="0.25">
      <c r="A10175" s="17"/>
    </row>
    <row r="10176" spans="1:1" ht="16" x14ac:dyDescent="0.25">
      <c r="A10176" s="17"/>
    </row>
    <row r="10177" spans="1:1" ht="16" x14ac:dyDescent="0.25">
      <c r="A10177" s="17"/>
    </row>
    <row r="10178" spans="1:1" ht="16" x14ac:dyDescent="0.25">
      <c r="A10178" s="17"/>
    </row>
    <row r="10179" spans="1:1" ht="16" x14ac:dyDescent="0.25">
      <c r="A10179" s="17"/>
    </row>
    <row r="10180" spans="1:1" ht="16" x14ac:dyDescent="0.25">
      <c r="A10180" s="17"/>
    </row>
    <row r="10181" spans="1:1" ht="16" x14ac:dyDescent="0.25">
      <c r="A10181" s="17"/>
    </row>
    <row r="10182" spans="1:1" ht="16" x14ac:dyDescent="0.25">
      <c r="A10182" s="17"/>
    </row>
    <row r="10183" spans="1:1" ht="16" x14ac:dyDescent="0.25">
      <c r="A10183" s="17"/>
    </row>
    <row r="10184" spans="1:1" ht="16" x14ac:dyDescent="0.25">
      <c r="A10184" s="17"/>
    </row>
    <row r="10185" spans="1:1" ht="16" x14ac:dyDescent="0.25">
      <c r="A10185" s="17"/>
    </row>
    <row r="10186" spans="1:1" ht="16" x14ac:dyDescent="0.25">
      <c r="A10186" s="17"/>
    </row>
    <row r="10187" spans="1:1" ht="16" x14ac:dyDescent="0.25">
      <c r="A10187" s="17"/>
    </row>
    <row r="10188" spans="1:1" ht="16" x14ac:dyDescent="0.25">
      <c r="A10188" s="17"/>
    </row>
    <row r="10189" spans="1:1" ht="16" x14ac:dyDescent="0.25">
      <c r="A10189" s="17"/>
    </row>
    <row r="10190" spans="1:1" ht="16" x14ac:dyDescent="0.25">
      <c r="A10190" s="17"/>
    </row>
    <row r="10191" spans="1:1" ht="16" x14ac:dyDescent="0.25">
      <c r="A10191" s="17"/>
    </row>
    <row r="10192" spans="1:1" ht="16" x14ac:dyDescent="0.25">
      <c r="A10192" s="17"/>
    </row>
    <row r="10193" spans="1:1" ht="16" x14ac:dyDescent="0.25">
      <c r="A10193" s="17"/>
    </row>
    <row r="10194" spans="1:1" ht="16" x14ac:dyDescent="0.25">
      <c r="A10194" s="17"/>
    </row>
    <row r="10195" spans="1:1" ht="16" x14ac:dyDescent="0.25">
      <c r="A10195" s="17"/>
    </row>
    <row r="10196" spans="1:1" ht="16" x14ac:dyDescent="0.25">
      <c r="A10196" s="17"/>
    </row>
    <row r="10197" spans="1:1" ht="16" x14ac:dyDescent="0.25">
      <c r="A10197" s="17"/>
    </row>
    <row r="10198" spans="1:1" ht="16" x14ac:dyDescent="0.25">
      <c r="A10198" s="17"/>
    </row>
    <row r="10199" spans="1:1" ht="16" x14ac:dyDescent="0.25">
      <c r="A10199" s="17"/>
    </row>
    <row r="10200" spans="1:1" ht="16" x14ac:dyDescent="0.25">
      <c r="A10200" s="17"/>
    </row>
    <row r="10201" spans="1:1" ht="16" x14ac:dyDescent="0.25">
      <c r="A10201" s="17"/>
    </row>
    <row r="10202" spans="1:1" ht="16" x14ac:dyDescent="0.25">
      <c r="A10202" s="17"/>
    </row>
    <row r="10203" spans="1:1" ht="16" x14ac:dyDescent="0.25">
      <c r="A10203" s="17"/>
    </row>
    <row r="10204" spans="1:1" ht="16" x14ac:dyDescent="0.25">
      <c r="A10204" s="17"/>
    </row>
    <row r="10205" spans="1:1" ht="16" x14ac:dyDescent="0.25">
      <c r="A10205" s="17"/>
    </row>
    <row r="10206" spans="1:1" ht="16" x14ac:dyDescent="0.25">
      <c r="A10206" s="17"/>
    </row>
    <row r="10207" spans="1:1" ht="16" x14ac:dyDescent="0.25">
      <c r="A10207" s="17"/>
    </row>
    <row r="10208" spans="1:1" ht="16" x14ac:dyDescent="0.25">
      <c r="A10208" s="17"/>
    </row>
    <row r="10209" spans="1:1" ht="16" x14ac:dyDescent="0.25">
      <c r="A10209" s="17"/>
    </row>
    <row r="10210" spans="1:1" ht="16" x14ac:dyDescent="0.25">
      <c r="A10210" s="17"/>
    </row>
    <row r="10211" spans="1:1" ht="16" x14ac:dyDescent="0.25">
      <c r="A10211" s="17"/>
    </row>
    <row r="10212" spans="1:1" ht="16" x14ac:dyDescent="0.25">
      <c r="A10212" s="17"/>
    </row>
    <row r="10213" spans="1:1" ht="16" x14ac:dyDescent="0.25">
      <c r="A10213" s="17"/>
    </row>
    <row r="10214" spans="1:1" ht="16" x14ac:dyDescent="0.25">
      <c r="A10214" s="17"/>
    </row>
    <row r="10215" spans="1:1" ht="16" x14ac:dyDescent="0.25">
      <c r="A10215" s="17"/>
    </row>
    <row r="10216" spans="1:1" ht="16" x14ac:dyDescent="0.25">
      <c r="A10216" s="17"/>
    </row>
    <row r="10217" spans="1:1" ht="16" x14ac:dyDescent="0.25">
      <c r="A10217" s="17"/>
    </row>
    <row r="10218" spans="1:1" ht="16" x14ac:dyDescent="0.25">
      <c r="A10218" s="17"/>
    </row>
    <row r="10219" spans="1:1" ht="16" x14ac:dyDescent="0.25">
      <c r="A10219" s="17"/>
    </row>
    <row r="10220" spans="1:1" ht="16" x14ac:dyDescent="0.25">
      <c r="A10220" s="17"/>
    </row>
    <row r="10221" spans="1:1" ht="16" x14ac:dyDescent="0.25">
      <c r="A10221" s="17"/>
    </row>
    <row r="10222" spans="1:1" ht="16" x14ac:dyDescent="0.25">
      <c r="A10222" s="17"/>
    </row>
    <row r="10223" spans="1:1" ht="16" x14ac:dyDescent="0.25">
      <c r="A10223" s="17"/>
    </row>
    <row r="10224" spans="1:1" ht="16" x14ac:dyDescent="0.25">
      <c r="A10224" s="17"/>
    </row>
    <row r="10225" spans="1:1" ht="16" x14ac:dyDescent="0.25">
      <c r="A10225" s="17"/>
    </row>
    <row r="10226" spans="1:1" ht="16" x14ac:dyDescent="0.25">
      <c r="A10226" s="17"/>
    </row>
    <row r="10227" spans="1:1" ht="16" x14ac:dyDescent="0.25">
      <c r="A10227" s="17"/>
    </row>
    <row r="10228" spans="1:1" ht="16" x14ac:dyDescent="0.25">
      <c r="A10228" s="17"/>
    </row>
    <row r="10229" spans="1:1" ht="16" x14ac:dyDescent="0.25">
      <c r="A10229" s="17"/>
    </row>
    <row r="10230" spans="1:1" ht="16" x14ac:dyDescent="0.25">
      <c r="A10230" s="17"/>
    </row>
    <row r="10231" spans="1:1" ht="16" x14ac:dyDescent="0.25">
      <c r="A10231" s="17"/>
    </row>
    <row r="10232" spans="1:1" ht="16" x14ac:dyDescent="0.25">
      <c r="A10232" s="17"/>
    </row>
    <row r="10233" spans="1:1" ht="16" x14ac:dyDescent="0.25">
      <c r="A10233" s="17"/>
    </row>
    <row r="10234" spans="1:1" ht="16" x14ac:dyDescent="0.25">
      <c r="A10234" s="17"/>
    </row>
    <row r="10235" spans="1:1" ht="16" x14ac:dyDescent="0.25">
      <c r="A10235" s="17"/>
    </row>
    <row r="10236" spans="1:1" ht="16" x14ac:dyDescent="0.25">
      <c r="A10236" s="17"/>
    </row>
    <row r="10237" spans="1:1" ht="16" x14ac:dyDescent="0.25">
      <c r="A10237" s="17"/>
    </row>
    <row r="10238" spans="1:1" ht="16" x14ac:dyDescent="0.25">
      <c r="A10238" s="17"/>
    </row>
    <row r="10239" spans="1:1" ht="16" x14ac:dyDescent="0.25">
      <c r="A10239" s="17"/>
    </row>
    <row r="10240" spans="1:1" ht="16" x14ac:dyDescent="0.25">
      <c r="A10240" s="17"/>
    </row>
    <row r="10241" spans="1:1" ht="16" x14ac:dyDescent="0.25">
      <c r="A10241" s="17"/>
    </row>
    <row r="10242" spans="1:1" ht="16" x14ac:dyDescent="0.25">
      <c r="A10242" s="17"/>
    </row>
    <row r="10243" spans="1:1" ht="16" x14ac:dyDescent="0.25">
      <c r="A10243" s="17"/>
    </row>
    <row r="10244" spans="1:1" ht="16" x14ac:dyDescent="0.25">
      <c r="A10244" s="17"/>
    </row>
    <row r="10245" spans="1:1" ht="16" x14ac:dyDescent="0.25">
      <c r="A10245" s="17"/>
    </row>
    <row r="10246" spans="1:1" ht="16" x14ac:dyDescent="0.25">
      <c r="A10246" s="17"/>
    </row>
    <row r="10247" spans="1:1" ht="16" x14ac:dyDescent="0.25">
      <c r="A10247" s="17"/>
    </row>
    <row r="10248" spans="1:1" ht="16" x14ac:dyDescent="0.25">
      <c r="A10248" s="17"/>
    </row>
    <row r="10249" spans="1:1" ht="16" x14ac:dyDescent="0.25">
      <c r="A10249" s="17"/>
    </row>
    <row r="10250" spans="1:1" ht="16" x14ac:dyDescent="0.25">
      <c r="A10250" s="17"/>
    </row>
    <row r="10251" spans="1:1" ht="16" x14ac:dyDescent="0.25">
      <c r="A10251" s="17"/>
    </row>
    <row r="10252" spans="1:1" ht="16" x14ac:dyDescent="0.25">
      <c r="A10252" s="17"/>
    </row>
    <row r="10253" spans="1:1" ht="16" x14ac:dyDescent="0.25">
      <c r="A10253" s="17"/>
    </row>
    <row r="10254" spans="1:1" ht="16" x14ac:dyDescent="0.25">
      <c r="A10254" s="17"/>
    </row>
    <row r="10255" spans="1:1" ht="16" x14ac:dyDescent="0.25">
      <c r="A10255" s="17"/>
    </row>
    <row r="10256" spans="1:1" ht="16" x14ac:dyDescent="0.25">
      <c r="A10256" s="17"/>
    </row>
    <row r="10257" spans="1:1" ht="16" x14ac:dyDescent="0.25">
      <c r="A10257" s="17"/>
    </row>
    <row r="10258" spans="1:1" ht="16" x14ac:dyDescent="0.25">
      <c r="A10258" s="17"/>
    </row>
    <row r="10259" spans="1:1" ht="16" x14ac:dyDescent="0.25">
      <c r="A10259" s="17"/>
    </row>
    <row r="10260" spans="1:1" ht="16" x14ac:dyDescent="0.25">
      <c r="A10260" s="17"/>
    </row>
    <row r="10261" spans="1:1" ht="16" x14ac:dyDescent="0.25">
      <c r="A10261" s="17"/>
    </row>
    <row r="10262" spans="1:1" ht="16" x14ac:dyDescent="0.25">
      <c r="A10262" s="17"/>
    </row>
    <row r="10263" spans="1:1" ht="16" x14ac:dyDescent="0.25">
      <c r="A10263" s="17"/>
    </row>
    <row r="10264" spans="1:1" ht="16" x14ac:dyDescent="0.25">
      <c r="A10264" s="17"/>
    </row>
    <row r="10265" spans="1:1" ht="16" x14ac:dyDescent="0.25">
      <c r="A10265" s="17"/>
    </row>
    <row r="10266" spans="1:1" ht="16" x14ac:dyDescent="0.25">
      <c r="A10266" s="17"/>
    </row>
    <row r="10267" spans="1:1" ht="16" x14ac:dyDescent="0.25">
      <c r="A10267" s="17"/>
    </row>
    <row r="10268" spans="1:1" ht="16" x14ac:dyDescent="0.25">
      <c r="A10268" s="17"/>
    </row>
    <row r="10269" spans="1:1" ht="16" x14ac:dyDescent="0.25">
      <c r="A10269" s="17"/>
    </row>
    <row r="10270" spans="1:1" ht="16" x14ac:dyDescent="0.25">
      <c r="A10270" s="17"/>
    </row>
    <row r="10271" spans="1:1" ht="16" x14ac:dyDescent="0.25">
      <c r="A10271" s="17"/>
    </row>
    <row r="10272" spans="1:1" ht="16" x14ac:dyDescent="0.25">
      <c r="A10272" s="17"/>
    </row>
    <row r="10273" spans="1:1" ht="16" x14ac:dyDescent="0.25">
      <c r="A10273" s="17"/>
    </row>
    <row r="10274" spans="1:1" ht="16" x14ac:dyDescent="0.25">
      <c r="A10274" s="17"/>
    </row>
    <row r="10275" spans="1:1" ht="16" x14ac:dyDescent="0.25">
      <c r="A10275" s="17"/>
    </row>
    <row r="10276" spans="1:1" ht="16" x14ac:dyDescent="0.25">
      <c r="A10276" s="17"/>
    </row>
    <row r="10277" spans="1:1" ht="16" x14ac:dyDescent="0.25">
      <c r="A10277" s="17"/>
    </row>
    <row r="10278" spans="1:1" ht="16" x14ac:dyDescent="0.25">
      <c r="A10278" s="17"/>
    </row>
    <row r="10279" spans="1:1" ht="16" x14ac:dyDescent="0.25">
      <c r="A10279" s="17"/>
    </row>
    <row r="10280" spans="1:1" ht="16" x14ac:dyDescent="0.25">
      <c r="A10280" s="17"/>
    </row>
    <row r="10281" spans="1:1" ht="16" x14ac:dyDescent="0.25">
      <c r="A10281" s="17"/>
    </row>
    <row r="10282" spans="1:1" ht="16" x14ac:dyDescent="0.25">
      <c r="A10282" s="17"/>
    </row>
    <row r="10283" spans="1:1" ht="16" x14ac:dyDescent="0.25">
      <c r="A10283" s="17"/>
    </row>
    <row r="10284" spans="1:1" ht="16" x14ac:dyDescent="0.25">
      <c r="A10284" s="17"/>
    </row>
    <row r="10285" spans="1:1" ht="16" x14ac:dyDescent="0.25">
      <c r="A10285" s="17"/>
    </row>
    <row r="10286" spans="1:1" ht="16" x14ac:dyDescent="0.25">
      <c r="A10286" s="17"/>
    </row>
    <row r="10287" spans="1:1" ht="16" x14ac:dyDescent="0.25">
      <c r="A10287" s="17"/>
    </row>
    <row r="10288" spans="1:1" ht="16" x14ac:dyDescent="0.25">
      <c r="A10288" s="17"/>
    </row>
    <row r="10289" spans="1:1" ht="16" x14ac:dyDescent="0.25">
      <c r="A10289" s="17"/>
    </row>
    <row r="10290" spans="1:1" ht="16" x14ac:dyDescent="0.25">
      <c r="A10290" s="17"/>
    </row>
    <row r="10291" spans="1:1" ht="16" x14ac:dyDescent="0.25">
      <c r="A10291" s="17"/>
    </row>
    <row r="10292" spans="1:1" ht="16" x14ac:dyDescent="0.25">
      <c r="A10292" s="17"/>
    </row>
    <row r="10293" spans="1:1" ht="16" x14ac:dyDescent="0.25">
      <c r="A10293" s="17"/>
    </row>
    <row r="10294" spans="1:1" ht="16" x14ac:dyDescent="0.25">
      <c r="A10294" s="17"/>
    </row>
    <row r="10295" spans="1:1" ht="16" x14ac:dyDescent="0.25">
      <c r="A10295" s="17"/>
    </row>
    <row r="10296" spans="1:1" ht="16" x14ac:dyDescent="0.25">
      <c r="A10296" s="17"/>
    </row>
    <row r="10297" spans="1:1" ht="16" x14ac:dyDescent="0.25">
      <c r="A10297" s="17"/>
    </row>
    <row r="10298" spans="1:1" ht="16" x14ac:dyDescent="0.25">
      <c r="A10298" s="17"/>
    </row>
    <row r="10299" spans="1:1" ht="16" x14ac:dyDescent="0.25">
      <c r="A10299" s="17"/>
    </row>
    <row r="10300" spans="1:1" ht="16" x14ac:dyDescent="0.25">
      <c r="A10300" s="17"/>
    </row>
    <row r="10301" spans="1:1" ht="16" x14ac:dyDescent="0.25">
      <c r="A10301" s="17"/>
    </row>
    <row r="10302" spans="1:1" ht="16" x14ac:dyDescent="0.25">
      <c r="A10302" s="17"/>
    </row>
    <row r="10303" spans="1:1" ht="16" x14ac:dyDescent="0.25">
      <c r="A10303" s="17"/>
    </row>
    <row r="10304" spans="1:1" ht="16" x14ac:dyDescent="0.25">
      <c r="A10304" s="17"/>
    </row>
    <row r="10305" spans="1:1" ht="16" x14ac:dyDescent="0.25">
      <c r="A10305" s="17"/>
    </row>
    <row r="10306" spans="1:1" ht="16" x14ac:dyDescent="0.25">
      <c r="A10306" s="17"/>
    </row>
    <row r="10307" spans="1:1" ht="16" x14ac:dyDescent="0.25">
      <c r="A10307" s="17"/>
    </row>
    <row r="10308" spans="1:1" ht="16" x14ac:dyDescent="0.25">
      <c r="A10308" s="17"/>
    </row>
    <row r="10309" spans="1:1" ht="16" x14ac:dyDescent="0.25">
      <c r="A10309" s="17"/>
    </row>
    <row r="10310" spans="1:1" ht="16" x14ac:dyDescent="0.25">
      <c r="A10310" s="17"/>
    </row>
    <row r="10311" spans="1:1" ht="16" x14ac:dyDescent="0.25">
      <c r="A10311" s="17"/>
    </row>
    <row r="10312" spans="1:1" ht="16" x14ac:dyDescent="0.25">
      <c r="A10312" s="17"/>
    </row>
    <row r="10313" spans="1:1" ht="16" x14ac:dyDescent="0.25">
      <c r="A10313" s="17"/>
    </row>
    <row r="10314" spans="1:1" ht="16" x14ac:dyDescent="0.25">
      <c r="A10314" s="17"/>
    </row>
    <row r="10315" spans="1:1" ht="16" x14ac:dyDescent="0.25">
      <c r="A10315" s="17"/>
    </row>
    <row r="10316" spans="1:1" ht="16" x14ac:dyDescent="0.25">
      <c r="A10316" s="17"/>
    </row>
    <row r="10317" spans="1:1" ht="16" x14ac:dyDescent="0.25">
      <c r="A10317" s="17"/>
    </row>
    <row r="10318" spans="1:1" ht="16" x14ac:dyDescent="0.25">
      <c r="A10318" s="17"/>
    </row>
    <row r="10319" spans="1:1" ht="16" x14ac:dyDescent="0.25">
      <c r="A10319" s="17"/>
    </row>
    <row r="10320" spans="1:1" ht="16" x14ac:dyDescent="0.25">
      <c r="A10320" s="17"/>
    </row>
    <row r="10321" spans="1:1" ht="16" x14ac:dyDescent="0.25">
      <c r="A10321" s="17"/>
    </row>
    <row r="10322" spans="1:1" ht="16" x14ac:dyDescent="0.25">
      <c r="A10322" s="17"/>
    </row>
    <row r="10323" spans="1:1" ht="16" x14ac:dyDescent="0.25">
      <c r="A10323" s="17"/>
    </row>
    <row r="10324" spans="1:1" ht="16" x14ac:dyDescent="0.25">
      <c r="A10324" s="17"/>
    </row>
    <row r="10325" spans="1:1" ht="16" x14ac:dyDescent="0.25">
      <c r="A10325" s="17"/>
    </row>
    <row r="10326" spans="1:1" ht="16" x14ac:dyDescent="0.25">
      <c r="A10326" s="17"/>
    </row>
    <row r="10327" spans="1:1" ht="16" x14ac:dyDescent="0.25">
      <c r="A10327" s="17"/>
    </row>
    <row r="10328" spans="1:1" ht="16" x14ac:dyDescent="0.25">
      <c r="A10328" s="17"/>
    </row>
    <row r="10329" spans="1:1" ht="16" x14ac:dyDescent="0.25">
      <c r="A10329" s="17"/>
    </row>
    <row r="10330" spans="1:1" ht="16" x14ac:dyDescent="0.25">
      <c r="A10330" s="17"/>
    </row>
    <row r="10331" spans="1:1" ht="16" x14ac:dyDescent="0.25">
      <c r="A10331" s="17"/>
    </row>
    <row r="10332" spans="1:1" ht="16" x14ac:dyDescent="0.25">
      <c r="A10332" s="17"/>
    </row>
    <row r="10333" spans="1:1" ht="16" x14ac:dyDescent="0.25">
      <c r="A10333" s="17"/>
    </row>
    <row r="10334" spans="1:1" ht="16" x14ac:dyDescent="0.25">
      <c r="A10334" s="17"/>
    </row>
    <row r="10335" spans="1:1" ht="16" x14ac:dyDescent="0.25">
      <c r="A10335" s="17"/>
    </row>
    <row r="10336" spans="1:1" ht="16" x14ac:dyDescent="0.25">
      <c r="A10336" s="17"/>
    </row>
    <row r="10337" spans="1:1" ht="16" x14ac:dyDescent="0.25">
      <c r="A10337" s="17"/>
    </row>
    <row r="10338" spans="1:1" ht="16" x14ac:dyDescent="0.25">
      <c r="A10338" s="17"/>
    </row>
    <row r="10339" spans="1:1" ht="16" x14ac:dyDescent="0.25">
      <c r="A10339" s="17"/>
    </row>
    <row r="10340" spans="1:1" ht="16" x14ac:dyDescent="0.25">
      <c r="A10340" s="17"/>
    </row>
    <row r="10341" spans="1:1" ht="16" x14ac:dyDescent="0.25">
      <c r="A10341" s="17"/>
    </row>
    <row r="10342" spans="1:1" ht="16" x14ac:dyDescent="0.25">
      <c r="A10342" s="17"/>
    </row>
    <row r="10343" spans="1:1" ht="16" x14ac:dyDescent="0.25">
      <c r="A10343" s="17"/>
    </row>
    <row r="10344" spans="1:1" ht="16" x14ac:dyDescent="0.25">
      <c r="A10344" s="17"/>
    </row>
    <row r="10345" spans="1:1" ht="16" x14ac:dyDescent="0.25">
      <c r="A10345" s="17"/>
    </row>
    <row r="10346" spans="1:1" ht="16" x14ac:dyDescent="0.25">
      <c r="A10346" s="17"/>
    </row>
    <row r="10347" spans="1:1" ht="16" x14ac:dyDescent="0.25">
      <c r="A10347" s="17"/>
    </row>
    <row r="10348" spans="1:1" ht="16" x14ac:dyDescent="0.25">
      <c r="A10348" s="17"/>
    </row>
    <row r="10349" spans="1:1" ht="16" x14ac:dyDescent="0.25">
      <c r="A10349" s="17"/>
    </row>
    <row r="10350" spans="1:1" ht="16" x14ac:dyDescent="0.25">
      <c r="A10350" s="17"/>
    </row>
    <row r="10351" spans="1:1" ht="16" x14ac:dyDescent="0.25">
      <c r="A10351" s="17"/>
    </row>
    <row r="10352" spans="1:1" ht="16" x14ac:dyDescent="0.25">
      <c r="A10352" s="17"/>
    </row>
    <row r="10353" spans="1:1" ht="16" x14ac:dyDescent="0.25">
      <c r="A10353" s="17"/>
    </row>
    <row r="10354" spans="1:1" ht="16" x14ac:dyDescent="0.25">
      <c r="A10354" s="17"/>
    </row>
    <row r="10355" spans="1:1" ht="16" x14ac:dyDescent="0.25">
      <c r="A10355" s="17"/>
    </row>
    <row r="10356" spans="1:1" ht="16" x14ac:dyDescent="0.25">
      <c r="A10356" s="17"/>
    </row>
    <row r="10357" spans="1:1" ht="16" x14ac:dyDescent="0.25">
      <c r="A10357" s="17"/>
    </row>
    <row r="10358" spans="1:1" ht="16" x14ac:dyDescent="0.25">
      <c r="A10358" s="17"/>
    </row>
    <row r="10359" spans="1:1" ht="16" x14ac:dyDescent="0.25">
      <c r="A10359" s="17"/>
    </row>
    <row r="10360" spans="1:1" ht="16" x14ac:dyDescent="0.25">
      <c r="A10360" s="17"/>
    </row>
    <row r="10361" spans="1:1" ht="16" x14ac:dyDescent="0.25">
      <c r="A10361" s="17"/>
    </row>
    <row r="10362" spans="1:1" ht="16" x14ac:dyDescent="0.25">
      <c r="A10362" s="17"/>
    </row>
    <row r="10363" spans="1:1" ht="16" x14ac:dyDescent="0.25">
      <c r="A10363" s="17"/>
    </row>
    <row r="10364" spans="1:1" ht="16" x14ac:dyDescent="0.25">
      <c r="A10364" s="17"/>
    </row>
    <row r="10365" spans="1:1" ht="16" x14ac:dyDescent="0.25">
      <c r="A10365" s="17"/>
    </row>
    <row r="10366" spans="1:1" ht="16" x14ac:dyDescent="0.25">
      <c r="A10366" s="17"/>
    </row>
    <row r="10367" spans="1:1" ht="16" x14ac:dyDescent="0.25">
      <c r="A10367" s="17"/>
    </row>
    <row r="10368" spans="1:1" ht="16" x14ac:dyDescent="0.25">
      <c r="A10368" s="17"/>
    </row>
    <row r="10369" spans="1:1" ht="16" x14ac:dyDescent="0.25">
      <c r="A10369" s="17"/>
    </row>
    <row r="10370" spans="1:1" ht="16" x14ac:dyDescent="0.25">
      <c r="A10370" s="17"/>
    </row>
    <row r="10371" spans="1:1" ht="16" x14ac:dyDescent="0.25">
      <c r="A10371" s="17"/>
    </row>
    <row r="10372" spans="1:1" ht="16" x14ac:dyDescent="0.25">
      <c r="A10372" s="17"/>
    </row>
    <row r="10373" spans="1:1" ht="16" x14ac:dyDescent="0.25">
      <c r="A10373" s="17"/>
    </row>
    <row r="10374" spans="1:1" ht="16" x14ac:dyDescent="0.25">
      <c r="A10374" s="17"/>
    </row>
    <row r="10375" spans="1:1" ht="16" x14ac:dyDescent="0.25">
      <c r="A10375" s="17"/>
    </row>
    <row r="10376" spans="1:1" ht="16" x14ac:dyDescent="0.25">
      <c r="A10376" s="17"/>
    </row>
    <row r="10377" spans="1:1" ht="16" x14ac:dyDescent="0.25">
      <c r="A10377" s="17"/>
    </row>
    <row r="10378" spans="1:1" ht="16" x14ac:dyDescent="0.25">
      <c r="A10378" s="17"/>
    </row>
    <row r="10379" spans="1:1" ht="16" x14ac:dyDescent="0.25">
      <c r="A10379" s="17"/>
    </row>
    <row r="10380" spans="1:1" ht="16" x14ac:dyDescent="0.25">
      <c r="A10380" s="17"/>
    </row>
    <row r="10381" spans="1:1" ht="16" x14ac:dyDescent="0.25">
      <c r="A10381" s="17"/>
    </row>
    <row r="10382" spans="1:1" ht="16" x14ac:dyDescent="0.25">
      <c r="A10382" s="17"/>
    </row>
    <row r="10383" spans="1:1" ht="16" x14ac:dyDescent="0.25">
      <c r="A10383" s="17"/>
    </row>
    <row r="10384" spans="1:1" ht="16" x14ac:dyDescent="0.25">
      <c r="A10384" s="17"/>
    </row>
    <row r="10385" spans="1:1" ht="16" x14ac:dyDescent="0.25">
      <c r="A10385" s="17"/>
    </row>
    <row r="10386" spans="1:1" ht="16" x14ac:dyDescent="0.25">
      <c r="A10386" s="17"/>
    </row>
    <row r="10387" spans="1:1" ht="16" x14ac:dyDescent="0.25">
      <c r="A10387" s="17"/>
    </row>
    <row r="10388" spans="1:1" ht="16" x14ac:dyDescent="0.25">
      <c r="A10388" s="17"/>
    </row>
    <row r="10389" spans="1:1" ht="16" x14ac:dyDescent="0.25">
      <c r="A10389" s="17"/>
    </row>
    <row r="10390" spans="1:1" ht="16" x14ac:dyDescent="0.25">
      <c r="A10390" s="17"/>
    </row>
    <row r="10391" spans="1:1" ht="16" x14ac:dyDescent="0.25">
      <c r="A10391" s="17"/>
    </row>
    <row r="10392" spans="1:1" ht="16" x14ac:dyDescent="0.25">
      <c r="A10392" s="17"/>
    </row>
    <row r="10393" spans="1:1" ht="16" x14ac:dyDescent="0.25">
      <c r="A10393" s="17"/>
    </row>
    <row r="10394" spans="1:1" ht="16" x14ac:dyDescent="0.25">
      <c r="A10394" s="17"/>
    </row>
    <row r="10395" spans="1:1" ht="16" x14ac:dyDescent="0.25">
      <c r="A10395" s="17"/>
    </row>
    <row r="10396" spans="1:1" ht="16" x14ac:dyDescent="0.25">
      <c r="A10396" s="17"/>
    </row>
    <row r="10397" spans="1:1" ht="16" x14ac:dyDescent="0.25">
      <c r="A10397" s="17"/>
    </row>
    <row r="10398" spans="1:1" ht="16" x14ac:dyDescent="0.25">
      <c r="A10398" s="17"/>
    </row>
    <row r="10399" spans="1:1" ht="16" x14ac:dyDescent="0.25">
      <c r="A10399" s="17"/>
    </row>
    <row r="10400" spans="1:1" ht="16" x14ac:dyDescent="0.25">
      <c r="A10400" s="17"/>
    </row>
    <row r="10401" spans="1:1" ht="16" x14ac:dyDescent="0.25">
      <c r="A10401" s="17"/>
    </row>
    <row r="10402" spans="1:1" ht="16" x14ac:dyDescent="0.25">
      <c r="A10402" s="17"/>
    </row>
    <row r="10403" spans="1:1" ht="16" x14ac:dyDescent="0.25">
      <c r="A10403" s="17"/>
    </row>
    <row r="10404" spans="1:1" ht="16" x14ac:dyDescent="0.25">
      <c r="A10404" s="17"/>
    </row>
    <row r="10405" spans="1:1" ht="16" x14ac:dyDescent="0.25">
      <c r="A10405" s="17"/>
    </row>
    <row r="10406" spans="1:1" ht="16" x14ac:dyDescent="0.25">
      <c r="A10406" s="17"/>
    </row>
    <row r="10407" spans="1:1" ht="16" x14ac:dyDescent="0.25">
      <c r="A10407" s="17"/>
    </row>
    <row r="10408" spans="1:1" ht="16" x14ac:dyDescent="0.25">
      <c r="A10408" s="17"/>
    </row>
    <row r="10409" spans="1:1" ht="16" x14ac:dyDescent="0.25">
      <c r="A10409" s="17"/>
    </row>
    <row r="10410" spans="1:1" ht="16" x14ac:dyDescent="0.25">
      <c r="A10410" s="17"/>
    </row>
    <row r="10411" spans="1:1" ht="16" x14ac:dyDescent="0.25">
      <c r="A10411" s="17"/>
    </row>
    <row r="10412" spans="1:1" ht="16" x14ac:dyDescent="0.25">
      <c r="A10412" s="17"/>
    </row>
    <row r="10413" spans="1:1" ht="16" x14ac:dyDescent="0.25">
      <c r="A10413" s="17"/>
    </row>
    <row r="10414" spans="1:1" ht="16" x14ac:dyDescent="0.25">
      <c r="A10414" s="17"/>
    </row>
    <row r="10415" spans="1:1" ht="16" x14ac:dyDescent="0.25">
      <c r="A10415" s="17"/>
    </row>
    <row r="10416" spans="1:1" ht="16" x14ac:dyDescent="0.25">
      <c r="A10416" s="17"/>
    </row>
    <row r="10417" spans="1:1" ht="16" x14ac:dyDescent="0.25">
      <c r="A10417" s="17"/>
    </row>
    <row r="10418" spans="1:1" ht="16" x14ac:dyDescent="0.25">
      <c r="A10418" s="17"/>
    </row>
    <row r="10419" spans="1:1" ht="16" x14ac:dyDescent="0.25">
      <c r="A10419" s="17"/>
    </row>
    <row r="10420" spans="1:1" ht="16" x14ac:dyDescent="0.25">
      <c r="A10420" s="17"/>
    </row>
    <row r="10421" spans="1:1" ht="16" x14ac:dyDescent="0.25">
      <c r="A10421" s="17"/>
    </row>
    <row r="10422" spans="1:1" ht="16" x14ac:dyDescent="0.25">
      <c r="A10422" s="17"/>
    </row>
    <row r="10423" spans="1:1" ht="16" x14ac:dyDescent="0.25">
      <c r="A10423" s="17"/>
    </row>
    <row r="10424" spans="1:1" ht="16" x14ac:dyDescent="0.25">
      <c r="A10424" s="17"/>
    </row>
    <row r="10425" spans="1:1" ht="16" x14ac:dyDescent="0.25">
      <c r="A10425" s="17"/>
    </row>
    <row r="10426" spans="1:1" ht="16" x14ac:dyDescent="0.25">
      <c r="A10426" s="17"/>
    </row>
    <row r="10427" spans="1:1" ht="16" x14ac:dyDescent="0.25">
      <c r="A10427" s="17"/>
    </row>
    <row r="10428" spans="1:1" ht="16" x14ac:dyDescent="0.25">
      <c r="A10428" s="17"/>
    </row>
    <row r="10429" spans="1:1" ht="16" x14ac:dyDescent="0.25">
      <c r="A10429" s="17"/>
    </row>
    <row r="10430" spans="1:1" ht="16" x14ac:dyDescent="0.25">
      <c r="A10430" s="17"/>
    </row>
    <row r="10431" spans="1:1" ht="16" x14ac:dyDescent="0.25">
      <c r="A10431" s="17"/>
    </row>
    <row r="10432" spans="1:1" ht="16" x14ac:dyDescent="0.25">
      <c r="A10432" s="17"/>
    </row>
    <row r="10433" spans="1:1" ht="16" x14ac:dyDescent="0.25">
      <c r="A10433" s="17"/>
    </row>
    <row r="10434" spans="1:1" ht="16" x14ac:dyDescent="0.25">
      <c r="A10434" s="17"/>
    </row>
    <row r="10435" spans="1:1" ht="16" x14ac:dyDescent="0.25">
      <c r="A10435" s="17"/>
    </row>
    <row r="10436" spans="1:1" ht="16" x14ac:dyDescent="0.25">
      <c r="A10436" s="17"/>
    </row>
    <row r="10437" spans="1:1" ht="16" x14ac:dyDescent="0.25">
      <c r="A10437" s="17"/>
    </row>
    <row r="10438" spans="1:1" ht="16" x14ac:dyDescent="0.25">
      <c r="A10438" s="17"/>
    </row>
    <row r="10439" spans="1:1" ht="16" x14ac:dyDescent="0.25">
      <c r="A10439" s="17"/>
    </row>
    <row r="10440" spans="1:1" ht="16" x14ac:dyDescent="0.25">
      <c r="A10440" s="17"/>
    </row>
    <row r="10441" spans="1:1" ht="16" x14ac:dyDescent="0.25">
      <c r="A10441" s="17"/>
    </row>
    <row r="10442" spans="1:1" ht="16" x14ac:dyDescent="0.25">
      <c r="A10442" s="17"/>
    </row>
    <row r="10443" spans="1:1" ht="16" x14ac:dyDescent="0.25">
      <c r="A10443" s="17"/>
    </row>
    <row r="10444" spans="1:1" ht="16" x14ac:dyDescent="0.25">
      <c r="A10444" s="17"/>
    </row>
    <row r="10445" spans="1:1" ht="16" x14ac:dyDescent="0.25">
      <c r="A10445" s="17"/>
    </row>
    <row r="10446" spans="1:1" ht="16" x14ac:dyDescent="0.25">
      <c r="A10446" s="17"/>
    </row>
    <row r="10447" spans="1:1" ht="16" x14ac:dyDescent="0.25">
      <c r="A10447" s="17"/>
    </row>
    <row r="10448" spans="1:1" ht="16" x14ac:dyDescent="0.25">
      <c r="A10448" s="17"/>
    </row>
    <row r="10449" spans="1:1" ht="16" x14ac:dyDescent="0.25">
      <c r="A10449" s="17"/>
    </row>
    <row r="10450" spans="1:1" ht="16" x14ac:dyDescent="0.25">
      <c r="A10450" s="17"/>
    </row>
    <row r="10451" spans="1:1" ht="16" x14ac:dyDescent="0.25">
      <c r="A10451" s="17"/>
    </row>
    <row r="10452" spans="1:1" ht="16" x14ac:dyDescent="0.25">
      <c r="A10452" s="17"/>
    </row>
    <row r="10453" spans="1:1" ht="16" x14ac:dyDescent="0.25">
      <c r="A10453" s="17"/>
    </row>
    <row r="10454" spans="1:1" ht="16" x14ac:dyDescent="0.25">
      <c r="A10454" s="17"/>
    </row>
    <row r="10455" spans="1:1" ht="16" x14ac:dyDescent="0.25">
      <c r="A10455" s="17"/>
    </row>
    <row r="10456" spans="1:1" ht="16" x14ac:dyDescent="0.25">
      <c r="A10456" s="17"/>
    </row>
    <row r="10457" spans="1:1" ht="16" x14ac:dyDescent="0.25">
      <c r="A10457" s="17"/>
    </row>
    <row r="10458" spans="1:1" ht="16" x14ac:dyDescent="0.25">
      <c r="A10458" s="17"/>
    </row>
    <row r="10459" spans="1:1" ht="16" x14ac:dyDescent="0.25">
      <c r="A10459" s="17"/>
    </row>
    <row r="10460" spans="1:1" ht="16" x14ac:dyDescent="0.25">
      <c r="A10460" s="17"/>
    </row>
    <row r="10461" spans="1:1" ht="16" x14ac:dyDescent="0.25">
      <c r="A10461" s="17"/>
    </row>
    <row r="10462" spans="1:1" ht="16" x14ac:dyDescent="0.25">
      <c r="A10462" s="17"/>
    </row>
    <row r="10463" spans="1:1" ht="16" x14ac:dyDescent="0.25">
      <c r="A10463" s="17"/>
    </row>
    <row r="10464" spans="1:1" ht="16" x14ac:dyDescent="0.25">
      <c r="A10464" s="17"/>
    </row>
    <row r="10465" spans="1:1" ht="16" x14ac:dyDescent="0.25">
      <c r="A10465" s="17"/>
    </row>
    <row r="10466" spans="1:1" ht="16" x14ac:dyDescent="0.25">
      <c r="A10466" s="17"/>
    </row>
    <row r="10467" spans="1:1" ht="16" x14ac:dyDescent="0.25">
      <c r="A10467" s="17"/>
    </row>
    <row r="10468" spans="1:1" ht="16" x14ac:dyDescent="0.25">
      <c r="A10468" s="17"/>
    </row>
    <row r="10469" spans="1:1" ht="16" x14ac:dyDescent="0.25">
      <c r="A10469" s="17"/>
    </row>
    <row r="10470" spans="1:1" ht="16" x14ac:dyDescent="0.25">
      <c r="A10470" s="17"/>
    </row>
    <row r="10471" spans="1:1" ht="16" x14ac:dyDescent="0.25">
      <c r="A10471" s="17"/>
    </row>
    <row r="10472" spans="1:1" ht="16" x14ac:dyDescent="0.25">
      <c r="A10472" s="17"/>
    </row>
    <row r="10473" spans="1:1" ht="16" x14ac:dyDescent="0.25">
      <c r="A10473" s="17"/>
    </row>
    <row r="10474" spans="1:1" ht="16" x14ac:dyDescent="0.25">
      <c r="A10474" s="17"/>
    </row>
    <row r="10475" spans="1:1" ht="16" x14ac:dyDescent="0.25">
      <c r="A10475" s="17"/>
    </row>
    <row r="10476" spans="1:1" ht="16" x14ac:dyDescent="0.25">
      <c r="A10476" s="17"/>
    </row>
    <row r="10477" spans="1:1" ht="16" x14ac:dyDescent="0.25">
      <c r="A10477" s="17"/>
    </row>
    <row r="10478" spans="1:1" ht="16" x14ac:dyDescent="0.25">
      <c r="A10478" s="17"/>
    </row>
    <row r="10479" spans="1:1" ht="16" x14ac:dyDescent="0.25">
      <c r="A10479" s="17"/>
    </row>
    <row r="10480" spans="1:1" ht="16" x14ac:dyDescent="0.25">
      <c r="A10480" s="17"/>
    </row>
    <row r="10481" spans="1:1" ht="16" x14ac:dyDescent="0.25">
      <c r="A10481" s="17"/>
    </row>
    <row r="10482" spans="1:1" ht="16" x14ac:dyDescent="0.25">
      <c r="A10482" s="17"/>
    </row>
    <row r="10483" spans="1:1" ht="16" x14ac:dyDescent="0.25">
      <c r="A10483" s="17"/>
    </row>
    <row r="10484" spans="1:1" ht="16" x14ac:dyDescent="0.25">
      <c r="A10484" s="17"/>
    </row>
    <row r="10485" spans="1:1" ht="16" x14ac:dyDescent="0.25">
      <c r="A10485" s="17"/>
    </row>
    <row r="10486" spans="1:1" ht="16" x14ac:dyDescent="0.25">
      <c r="A10486" s="17"/>
    </row>
    <row r="10487" spans="1:1" ht="16" x14ac:dyDescent="0.25">
      <c r="A10487" s="17"/>
    </row>
    <row r="10488" spans="1:1" ht="16" x14ac:dyDescent="0.25">
      <c r="A10488" s="17"/>
    </row>
    <row r="10489" spans="1:1" ht="16" x14ac:dyDescent="0.25">
      <c r="A10489" s="17"/>
    </row>
    <row r="10490" spans="1:1" ht="16" x14ac:dyDescent="0.25">
      <c r="A10490" s="17"/>
    </row>
    <row r="10491" spans="1:1" ht="16" x14ac:dyDescent="0.25">
      <c r="A10491" s="17"/>
    </row>
    <row r="10492" spans="1:1" ht="16" x14ac:dyDescent="0.25">
      <c r="A10492" s="17"/>
    </row>
    <row r="10493" spans="1:1" ht="16" x14ac:dyDescent="0.25">
      <c r="A10493" s="17"/>
    </row>
    <row r="10494" spans="1:1" ht="16" x14ac:dyDescent="0.25">
      <c r="A10494" s="17"/>
    </row>
    <row r="10495" spans="1:1" ht="16" x14ac:dyDescent="0.25">
      <c r="A10495" s="17"/>
    </row>
    <row r="10496" spans="1:1" ht="16" x14ac:dyDescent="0.25">
      <c r="A10496" s="17"/>
    </row>
    <row r="10497" spans="1:1" ht="16" x14ac:dyDescent="0.25">
      <c r="A10497" s="17"/>
    </row>
    <row r="10498" spans="1:1" ht="16" x14ac:dyDescent="0.25">
      <c r="A10498" s="17"/>
    </row>
    <row r="10499" spans="1:1" ht="16" x14ac:dyDescent="0.25">
      <c r="A10499" s="17"/>
    </row>
    <row r="10500" spans="1:1" ht="16" x14ac:dyDescent="0.25">
      <c r="A10500" s="17"/>
    </row>
    <row r="10501" spans="1:1" ht="16" x14ac:dyDescent="0.25">
      <c r="A10501" s="17"/>
    </row>
    <row r="10502" spans="1:1" ht="16" x14ac:dyDescent="0.25">
      <c r="A10502" s="17"/>
    </row>
    <row r="10503" spans="1:1" ht="16" x14ac:dyDescent="0.25">
      <c r="A10503" s="17"/>
    </row>
    <row r="10504" spans="1:1" ht="16" x14ac:dyDescent="0.25">
      <c r="A10504" s="17"/>
    </row>
    <row r="10505" spans="1:1" ht="16" x14ac:dyDescent="0.25">
      <c r="A10505" s="17"/>
    </row>
    <row r="10506" spans="1:1" ht="16" x14ac:dyDescent="0.25">
      <c r="A10506" s="17"/>
    </row>
    <row r="10507" spans="1:1" ht="16" x14ac:dyDescent="0.25">
      <c r="A10507" s="17"/>
    </row>
    <row r="10508" spans="1:1" ht="16" x14ac:dyDescent="0.25">
      <c r="A10508" s="17"/>
    </row>
    <row r="10509" spans="1:1" ht="16" x14ac:dyDescent="0.25">
      <c r="A10509" s="17"/>
    </row>
    <row r="10510" spans="1:1" ht="16" x14ac:dyDescent="0.25">
      <c r="A10510" s="17"/>
    </row>
    <row r="10511" spans="1:1" ht="16" x14ac:dyDescent="0.25">
      <c r="A10511" s="17"/>
    </row>
    <row r="10512" spans="1:1" ht="16" x14ac:dyDescent="0.25">
      <c r="A10512" s="17"/>
    </row>
    <row r="10513" spans="1:1" ht="16" x14ac:dyDescent="0.25">
      <c r="A10513" s="17"/>
    </row>
    <row r="10514" spans="1:1" ht="16" x14ac:dyDescent="0.25">
      <c r="A10514" s="17"/>
    </row>
    <row r="10515" spans="1:1" ht="16" x14ac:dyDescent="0.25">
      <c r="A10515" s="17"/>
    </row>
    <row r="10516" spans="1:1" ht="16" x14ac:dyDescent="0.25">
      <c r="A10516" s="17"/>
    </row>
    <row r="10517" spans="1:1" ht="16" x14ac:dyDescent="0.25">
      <c r="A10517" s="17"/>
    </row>
    <row r="10518" spans="1:1" ht="16" x14ac:dyDescent="0.25">
      <c r="A10518" s="17"/>
    </row>
    <row r="10519" spans="1:1" ht="16" x14ac:dyDescent="0.25">
      <c r="A10519" s="17"/>
    </row>
    <row r="10520" spans="1:1" ht="16" x14ac:dyDescent="0.25">
      <c r="A10520" s="17"/>
    </row>
    <row r="10521" spans="1:1" ht="16" x14ac:dyDescent="0.25">
      <c r="A10521" s="17"/>
    </row>
    <row r="10522" spans="1:1" ht="16" x14ac:dyDescent="0.25">
      <c r="A10522" s="17"/>
    </row>
    <row r="10523" spans="1:1" ht="16" x14ac:dyDescent="0.25">
      <c r="A10523" s="17"/>
    </row>
    <row r="10524" spans="1:1" ht="16" x14ac:dyDescent="0.25">
      <c r="A10524" s="17"/>
    </row>
    <row r="10525" spans="1:1" ht="16" x14ac:dyDescent="0.25">
      <c r="A10525" s="17"/>
    </row>
    <row r="10526" spans="1:1" ht="16" x14ac:dyDescent="0.25">
      <c r="A10526" s="17"/>
    </row>
    <row r="10527" spans="1:1" ht="16" x14ac:dyDescent="0.25">
      <c r="A10527" s="17"/>
    </row>
    <row r="10528" spans="1:1" ht="16" x14ac:dyDescent="0.25">
      <c r="A10528" s="17"/>
    </row>
    <row r="10529" spans="1:1" ht="16" x14ac:dyDescent="0.25">
      <c r="A10529" s="17"/>
    </row>
    <row r="10530" spans="1:1" ht="16" x14ac:dyDescent="0.25">
      <c r="A10530" s="17"/>
    </row>
    <row r="10531" spans="1:1" ht="16" x14ac:dyDescent="0.25">
      <c r="A10531" s="17"/>
    </row>
    <row r="10532" spans="1:1" ht="16" x14ac:dyDescent="0.25">
      <c r="A10532" s="17"/>
    </row>
    <row r="10533" spans="1:1" ht="16" x14ac:dyDescent="0.25">
      <c r="A10533" s="17"/>
    </row>
    <row r="10534" spans="1:1" ht="16" x14ac:dyDescent="0.25">
      <c r="A10534" s="17"/>
    </row>
    <row r="10535" spans="1:1" ht="16" x14ac:dyDescent="0.25">
      <c r="A10535" s="17"/>
    </row>
    <row r="10536" spans="1:1" ht="16" x14ac:dyDescent="0.25">
      <c r="A10536" s="17"/>
    </row>
    <row r="10537" spans="1:1" ht="16" x14ac:dyDescent="0.25">
      <c r="A10537" s="17"/>
    </row>
    <row r="10538" spans="1:1" ht="16" x14ac:dyDescent="0.25">
      <c r="A10538" s="17"/>
    </row>
    <row r="10539" spans="1:1" ht="16" x14ac:dyDescent="0.25">
      <c r="A10539" s="17"/>
    </row>
    <row r="10540" spans="1:1" ht="16" x14ac:dyDescent="0.25">
      <c r="A10540" s="17"/>
    </row>
    <row r="10541" spans="1:1" ht="16" x14ac:dyDescent="0.25">
      <c r="A10541" s="17"/>
    </row>
    <row r="10542" spans="1:1" ht="16" x14ac:dyDescent="0.25">
      <c r="A10542" s="17"/>
    </row>
    <row r="10543" spans="1:1" ht="16" x14ac:dyDescent="0.25">
      <c r="A10543" s="17"/>
    </row>
    <row r="10544" spans="1:1" ht="16" x14ac:dyDescent="0.25">
      <c r="A10544" s="17"/>
    </row>
    <row r="10545" spans="1:1" ht="16" x14ac:dyDescent="0.25">
      <c r="A10545" s="17"/>
    </row>
    <row r="10546" spans="1:1" ht="16" x14ac:dyDescent="0.25">
      <c r="A10546" s="17"/>
    </row>
    <row r="10547" spans="1:1" ht="16" x14ac:dyDescent="0.25">
      <c r="A10547" s="17"/>
    </row>
    <row r="10548" spans="1:1" ht="16" x14ac:dyDescent="0.25">
      <c r="A10548" s="17"/>
    </row>
    <row r="10549" spans="1:1" ht="16" x14ac:dyDescent="0.25">
      <c r="A10549" s="17"/>
    </row>
    <row r="10550" spans="1:1" ht="16" x14ac:dyDescent="0.25">
      <c r="A10550" s="17"/>
    </row>
    <row r="10551" spans="1:1" ht="16" x14ac:dyDescent="0.25">
      <c r="A10551" s="17"/>
    </row>
    <row r="10552" spans="1:1" ht="16" x14ac:dyDescent="0.25">
      <c r="A10552" s="17"/>
    </row>
    <row r="10553" spans="1:1" ht="16" x14ac:dyDescent="0.25">
      <c r="A10553" s="17"/>
    </row>
    <row r="10554" spans="1:1" ht="16" x14ac:dyDescent="0.25">
      <c r="A10554" s="17"/>
    </row>
    <row r="10555" spans="1:1" ht="16" x14ac:dyDescent="0.25">
      <c r="A10555" s="17"/>
    </row>
    <row r="10556" spans="1:1" ht="16" x14ac:dyDescent="0.25">
      <c r="A10556" s="17"/>
    </row>
    <row r="10557" spans="1:1" ht="16" x14ac:dyDescent="0.25">
      <c r="A10557" s="17"/>
    </row>
    <row r="10558" spans="1:1" ht="16" x14ac:dyDescent="0.25">
      <c r="A10558" s="17"/>
    </row>
    <row r="10559" spans="1:1" ht="16" x14ac:dyDescent="0.25">
      <c r="A10559" s="17"/>
    </row>
    <row r="10560" spans="1:1" ht="16" x14ac:dyDescent="0.25">
      <c r="A10560" s="17"/>
    </row>
    <row r="10561" spans="1:1" ht="16" x14ac:dyDescent="0.25">
      <c r="A10561" s="17"/>
    </row>
    <row r="10562" spans="1:1" ht="16" x14ac:dyDescent="0.25">
      <c r="A10562" s="17"/>
    </row>
    <row r="10563" spans="1:1" ht="16" x14ac:dyDescent="0.25">
      <c r="A10563" s="17"/>
    </row>
    <row r="10564" spans="1:1" ht="16" x14ac:dyDescent="0.25">
      <c r="A10564" s="17"/>
    </row>
    <row r="10565" spans="1:1" ht="16" x14ac:dyDescent="0.25">
      <c r="A10565" s="17"/>
    </row>
    <row r="10566" spans="1:1" ht="16" x14ac:dyDescent="0.25">
      <c r="A10566" s="17"/>
    </row>
    <row r="10567" spans="1:1" ht="16" x14ac:dyDescent="0.25">
      <c r="A10567" s="17"/>
    </row>
    <row r="10568" spans="1:1" ht="16" x14ac:dyDescent="0.25">
      <c r="A10568" s="17"/>
    </row>
    <row r="10569" spans="1:1" ht="16" x14ac:dyDescent="0.25">
      <c r="A10569" s="17"/>
    </row>
    <row r="10570" spans="1:1" ht="16" x14ac:dyDescent="0.25">
      <c r="A10570" s="17"/>
    </row>
    <row r="10571" spans="1:1" ht="16" x14ac:dyDescent="0.25">
      <c r="A10571" s="17"/>
    </row>
    <row r="10572" spans="1:1" ht="16" x14ac:dyDescent="0.25">
      <c r="A10572" s="17"/>
    </row>
    <row r="10573" spans="1:1" ht="16" x14ac:dyDescent="0.25">
      <c r="A10573" s="17"/>
    </row>
    <row r="10574" spans="1:1" ht="16" x14ac:dyDescent="0.25">
      <c r="A10574" s="17"/>
    </row>
    <row r="10575" spans="1:1" ht="16" x14ac:dyDescent="0.25">
      <c r="A10575" s="17"/>
    </row>
    <row r="10576" spans="1:1" ht="16" x14ac:dyDescent="0.25">
      <c r="A10576" s="17"/>
    </row>
    <row r="10577" spans="1:1" ht="16" x14ac:dyDescent="0.25">
      <c r="A10577" s="17"/>
    </row>
    <row r="10578" spans="1:1" ht="16" x14ac:dyDescent="0.25">
      <c r="A10578" s="17"/>
    </row>
    <row r="10579" spans="1:1" ht="16" x14ac:dyDescent="0.25">
      <c r="A10579" s="17"/>
    </row>
    <row r="10580" spans="1:1" ht="16" x14ac:dyDescent="0.25">
      <c r="A10580" s="17"/>
    </row>
    <row r="10581" spans="1:1" ht="16" x14ac:dyDescent="0.25">
      <c r="A10581" s="17"/>
    </row>
    <row r="10582" spans="1:1" ht="16" x14ac:dyDescent="0.25">
      <c r="A10582" s="17"/>
    </row>
    <row r="10583" spans="1:1" ht="16" x14ac:dyDescent="0.25">
      <c r="A10583" s="17"/>
    </row>
    <row r="10584" spans="1:1" ht="16" x14ac:dyDescent="0.25">
      <c r="A10584" s="17"/>
    </row>
    <row r="10585" spans="1:1" ht="16" x14ac:dyDescent="0.25">
      <c r="A10585" s="17"/>
    </row>
    <row r="10586" spans="1:1" ht="16" x14ac:dyDescent="0.25">
      <c r="A10586" s="17"/>
    </row>
    <row r="10587" spans="1:1" ht="16" x14ac:dyDescent="0.25">
      <c r="A10587" s="17"/>
    </row>
    <row r="10588" spans="1:1" ht="16" x14ac:dyDescent="0.25">
      <c r="A10588" s="17"/>
    </row>
    <row r="10589" spans="1:1" ht="16" x14ac:dyDescent="0.25">
      <c r="A10589" s="17"/>
    </row>
    <row r="10590" spans="1:1" ht="16" x14ac:dyDescent="0.25">
      <c r="A10590" s="17"/>
    </row>
    <row r="10591" spans="1:1" ht="16" x14ac:dyDescent="0.25">
      <c r="A10591" s="17"/>
    </row>
    <row r="10592" spans="1:1" ht="16" x14ac:dyDescent="0.25">
      <c r="A10592" s="17"/>
    </row>
    <row r="10593" spans="1:1" ht="16" x14ac:dyDescent="0.25">
      <c r="A10593" s="17"/>
    </row>
    <row r="10594" spans="1:1" ht="16" x14ac:dyDescent="0.25">
      <c r="A10594" s="17"/>
    </row>
    <row r="10595" spans="1:1" ht="16" x14ac:dyDescent="0.25">
      <c r="A10595" s="17"/>
    </row>
    <row r="10596" spans="1:1" ht="16" x14ac:dyDescent="0.25">
      <c r="A10596" s="17"/>
    </row>
    <row r="10597" spans="1:1" ht="16" x14ac:dyDescent="0.25">
      <c r="A10597" s="17"/>
    </row>
    <row r="10598" spans="1:1" ht="16" x14ac:dyDescent="0.25">
      <c r="A10598" s="17"/>
    </row>
    <row r="10599" spans="1:1" ht="16" x14ac:dyDescent="0.25">
      <c r="A10599" s="17"/>
    </row>
    <row r="10600" spans="1:1" ht="16" x14ac:dyDescent="0.25">
      <c r="A10600" s="17"/>
    </row>
    <row r="10601" spans="1:1" ht="16" x14ac:dyDescent="0.25">
      <c r="A10601" s="17"/>
    </row>
    <row r="10602" spans="1:1" ht="16" x14ac:dyDescent="0.25">
      <c r="A10602" s="17"/>
    </row>
    <row r="10603" spans="1:1" ht="16" x14ac:dyDescent="0.25">
      <c r="A10603" s="17"/>
    </row>
    <row r="10604" spans="1:1" ht="16" x14ac:dyDescent="0.25">
      <c r="A10604" s="17"/>
    </row>
    <row r="10605" spans="1:1" ht="16" x14ac:dyDescent="0.25">
      <c r="A10605" s="17"/>
    </row>
    <row r="10606" spans="1:1" ht="16" x14ac:dyDescent="0.25">
      <c r="A10606" s="17"/>
    </row>
    <row r="10607" spans="1:1" ht="16" x14ac:dyDescent="0.25">
      <c r="A10607" s="17"/>
    </row>
    <row r="10608" spans="1:1" ht="16" x14ac:dyDescent="0.25">
      <c r="A10608" s="17"/>
    </row>
    <row r="10609" spans="1:1" ht="16" x14ac:dyDescent="0.25">
      <c r="A10609" s="17"/>
    </row>
    <row r="10610" spans="1:1" ht="16" x14ac:dyDescent="0.25">
      <c r="A10610" s="17"/>
    </row>
    <row r="10611" spans="1:1" ht="16" x14ac:dyDescent="0.25">
      <c r="A10611" s="17"/>
    </row>
    <row r="10612" spans="1:1" ht="16" x14ac:dyDescent="0.25">
      <c r="A10612" s="17"/>
    </row>
    <row r="10613" spans="1:1" ht="16" x14ac:dyDescent="0.25">
      <c r="A10613" s="17"/>
    </row>
    <row r="10614" spans="1:1" ht="16" x14ac:dyDescent="0.25">
      <c r="A10614" s="17"/>
    </row>
    <row r="10615" spans="1:1" ht="16" x14ac:dyDescent="0.25">
      <c r="A10615" s="17"/>
    </row>
    <row r="10616" spans="1:1" ht="16" x14ac:dyDescent="0.25">
      <c r="A10616" s="17"/>
    </row>
    <row r="10617" spans="1:1" ht="16" x14ac:dyDescent="0.25">
      <c r="A10617" s="17"/>
    </row>
    <row r="10618" spans="1:1" ht="16" x14ac:dyDescent="0.25">
      <c r="A10618" s="17"/>
    </row>
    <row r="10619" spans="1:1" ht="16" x14ac:dyDescent="0.25">
      <c r="A10619" s="17"/>
    </row>
    <row r="10620" spans="1:1" ht="16" x14ac:dyDescent="0.25">
      <c r="A10620" s="17"/>
    </row>
    <row r="10621" spans="1:1" ht="16" x14ac:dyDescent="0.25">
      <c r="A10621" s="17"/>
    </row>
    <row r="10622" spans="1:1" ht="16" x14ac:dyDescent="0.25">
      <c r="A10622" s="17"/>
    </row>
    <row r="10623" spans="1:1" ht="16" x14ac:dyDescent="0.25">
      <c r="A10623" s="17"/>
    </row>
    <row r="10624" spans="1:1" ht="16" x14ac:dyDescent="0.25">
      <c r="A10624" s="17"/>
    </row>
    <row r="10625" spans="1:1" ht="16" x14ac:dyDescent="0.25">
      <c r="A10625" s="17"/>
    </row>
    <row r="10626" spans="1:1" ht="16" x14ac:dyDescent="0.25">
      <c r="A10626" s="17"/>
    </row>
    <row r="10627" spans="1:1" ht="16" x14ac:dyDescent="0.25">
      <c r="A10627" s="17"/>
    </row>
    <row r="10628" spans="1:1" ht="16" x14ac:dyDescent="0.25">
      <c r="A10628" s="17"/>
    </row>
    <row r="10629" spans="1:1" ht="16" x14ac:dyDescent="0.25">
      <c r="A10629" s="17"/>
    </row>
    <row r="10630" spans="1:1" ht="16" x14ac:dyDescent="0.25">
      <c r="A10630" s="17"/>
    </row>
    <row r="10631" spans="1:1" ht="16" x14ac:dyDescent="0.25">
      <c r="A10631" s="17"/>
    </row>
    <row r="10632" spans="1:1" ht="16" x14ac:dyDescent="0.25">
      <c r="A10632" s="17"/>
    </row>
    <row r="10633" spans="1:1" ht="16" x14ac:dyDescent="0.25">
      <c r="A10633" s="17"/>
    </row>
    <row r="10634" spans="1:1" ht="16" x14ac:dyDescent="0.25">
      <c r="A10634" s="17"/>
    </row>
    <row r="10635" spans="1:1" ht="16" x14ac:dyDescent="0.25">
      <c r="A10635" s="17"/>
    </row>
    <row r="10636" spans="1:1" ht="16" x14ac:dyDescent="0.25">
      <c r="A10636" s="17"/>
    </row>
    <row r="10637" spans="1:1" ht="16" x14ac:dyDescent="0.25">
      <c r="A10637" s="17"/>
    </row>
    <row r="10638" spans="1:1" ht="16" x14ac:dyDescent="0.25">
      <c r="A10638" s="17"/>
    </row>
    <row r="10639" spans="1:1" ht="16" x14ac:dyDescent="0.25">
      <c r="A10639" s="17"/>
    </row>
    <row r="10640" spans="1:1" ht="16" x14ac:dyDescent="0.25">
      <c r="A10640" s="17"/>
    </row>
    <row r="10641" spans="1:1" ht="16" x14ac:dyDescent="0.25">
      <c r="A10641" s="17"/>
    </row>
    <row r="10642" spans="1:1" ht="16" x14ac:dyDescent="0.25">
      <c r="A10642" s="17"/>
    </row>
    <row r="10643" spans="1:1" ht="16" x14ac:dyDescent="0.25">
      <c r="A10643" s="17"/>
    </row>
    <row r="10644" spans="1:1" ht="16" x14ac:dyDescent="0.25">
      <c r="A10644" s="17"/>
    </row>
    <row r="10645" spans="1:1" ht="16" x14ac:dyDescent="0.25">
      <c r="A10645" s="17"/>
    </row>
    <row r="10646" spans="1:1" ht="16" x14ac:dyDescent="0.25">
      <c r="A10646" s="17"/>
    </row>
    <row r="10647" spans="1:1" ht="16" x14ac:dyDescent="0.25">
      <c r="A10647" s="17"/>
    </row>
    <row r="10648" spans="1:1" ht="16" x14ac:dyDescent="0.25">
      <c r="A10648" s="17"/>
    </row>
    <row r="10649" spans="1:1" ht="16" x14ac:dyDescent="0.25">
      <c r="A10649" s="17"/>
    </row>
    <row r="10650" spans="1:1" ht="16" x14ac:dyDescent="0.25">
      <c r="A10650" s="17"/>
    </row>
    <row r="10651" spans="1:1" ht="16" x14ac:dyDescent="0.25">
      <c r="A10651" s="17"/>
    </row>
    <row r="10652" spans="1:1" ht="16" x14ac:dyDescent="0.25">
      <c r="A10652" s="17"/>
    </row>
    <row r="10653" spans="1:1" ht="16" x14ac:dyDescent="0.25">
      <c r="A10653" s="17"/>
    </row>
    <row r="10654" spans="1:1" ht="16" x14ac:dyDescent="0.25">
      <c r="A10654" s="17"/>
    </row>
    <row r="10655" spans="1:1" ht="16" x14ac:dyDescent="0.25">
      <c r="A10655" s="17"/>
    </row>
    <row r="10656" spans="1:1" ht="16" x14ac:dyDescent="0.25">
      <c r="A10656" s="17"/>
    </row>
    <row r="10657" spans="1:1" ht="16" x14ac:dyDescent="0.25">
      <c r="A10657" s="17"/>
    </row>
    <row r="10658" spans="1:1" ht="16" x14ac:dyDescent="0.25">
      <c r="A10658" s="17"/>
    </row>
    <row r="10659" spans="1:1" ht="16" x14ac:dyDescent="0.25">
      <c r="A10659" s="17"/>
    </row>
    <row r="10660" spans="1:1" ht="16" x14ac:dyDescent="0.25">
      <c r="A10660" s="17"/>
    </row>
    <row r="10661" spans="1:1" ht="16" x14ac:dyDescent="0.25">
      <c r="A10661" s="17"/>
    </row>
    <row r="10662" spans="1:1" ht="16" x14ac:dyDescent="0.25">
      <c r="A10662" s="17"/>
    </row>
    <row r="10663" spans="1:1" ht="16" x14ac:dyDescent="0.25">
      <c r="A10663" s="17"/>
    </row>
    <row r="10664" spans="1:1" ht="16" x14ac:dyDescent="0.25">
      <c r="A10664" s="17"/>
    </row>
    <row r="10665" spans="1:1" ht="16" x14ac:dyDescent="0.25">
      <c r="A10665" s="17"/>
    </row>
    <row r="10666" spans="1:1" ht="16" x14ac:dyDescent="0.25">
      <c r="A10666" s="17"/>
    </row>
    <row r="10667" spans="1:1" ht="16" x14ac:dyDescent="0.25">
      <c r="A10667" s="17"/>
    </row>
    <row r="10668" spans="1:1" ht="16" x14ac:dyDescent="0.25">
      <c r="A10668" s="17"/>
    </row>
    <row r="10669" spans="1:1" ht="16" x14ac:dyDescent="0.25">
      <c r="A10669" s="17"/>
    </row>
    <row r="10670" spans="1:1" ht="16" x14ac:dyDescent="0.25">
      <c r="A10670" s="17"/>
    </row>
    <row r="10671" spans="1:1" ht="16" x14ac:dyDescent="0.25">
      <c r="A10671" s="17"/>
    </row>
    <row r="10672" spans="1:1" ht="16" x14ac:dyDescent="0.25">
      <c r="A10672" s="17"/>
    </row>
    <row r="10673" spans="1:1" ht="16" x14ac:dyDescent="0.25">
      <c r="A10673" s="17"/>
    </row>
    <row r="10674" spans="1:1" ht="16" x14ac:dyDescent="0.25">
      <c r="A10674" s="17"/>
    </row>
    <row r="10675" spans="1:1" ht="16" x14ac:dyDescent="0.25">
      <c r="A10675" s="17"/>
    </row>
    <row r="10676" spans="1:1" ht="16" x14ac:dyDescent="0.25">
      <c r="A10676" s="17"/>
    </row>
    <row r="10677" spans="1:1" ht="16" x14ac:dyDescent="0.25">
      <c r="A10677" s="17"/>
    </row>
    <row r="10678" spans="1:1" ht="16" x14ac:dyDescent="0.25">
      <c r="A10678" s="17"/>
    </row>
    <row r="10679" spans="1:1" ht="16" x14ac:dyDescent="0.25">
      <c r="A10679" s="17"/>
    </row>
    <row r="10680" spans="1:1" ht="16" x14ac:dyDescent="0.25">
      <c r="A10680" s="17"/>
    </row>
    <row r="10681" spans="1:1" ht="16" x14ac:dyDescent="0.25">
      <c r="A10681" s="17"/>
    </row>
    <row r="10682" spans="1:1" ht="16" x14ac:dyDescent="0.25">
      <c r="A10682" s="17"/>
    </row>
    <row r="10683" spans="1:1" ht="16" x14ac:dyDescent="0.25">
      <c r="A10683" s="17"/>
    </row>
    <row r="10684" spans="1:1" ht="16" x14ac:dyDescent="0.25">
      <c r="A10684" s="17"/>
    </row>
    <row r="10685" spans="1:1" ht="16" x14ac:dyDescent="0.25">
      <c r="A10685" s="17"/>
    </row>
    <row r="10686" spans="1:1" ht="16" x14ac:dyDescent="0.25">
      <c r="A10686" s="17"/>
    </row>
    <row r="10687" spans="1:1" ht="16" x14ac:dyDescent="0.25">
      <c r="A10687" s="17"/>
    </row>
    <row r="10688" spans="1:1" ht="16" x14ac:dyDescent="0.25">
      <c r="A10688" s="17"/>
    </row>
    <row r="10689" spans="1:1" ht="16" x14ac:dyDescent="0.25">
      <c r="A10689" s="17"/>
    </row>
    <row r="10690" spans="1:1" ht="16" x14ac:dyDescent="0.25">
      <c r="A10690" s="17"/>
    </row>
    <row r="10691" spans="1:1" ht="16" x14ac:dyDescent="0.25">
      <c r="A10691" s="17"/>
    </row>
    <row r="10692" spans="1:1" ht="16" x14ac:dyDescent="0.25">
      <c r="A10692" s="17"/>
    </row>
    <row r="10693" spans="1:1" ht="16" x14ac:dyDescent="0.25">
      <c r="A10693" s="17"/>
    </row>
    <row r="10694" spans="1:1" ht="16" x14ac:dyDescent="0.25">
      <c r="A10694" s="17"/>
    </row>
    <row r="10695" spans="1:1" ht="16" x14ac:dyDescent="0.25">
      <c r="A10695" s="17"/>
    </row>
    <row r="10696" spans="1:1" ht="16" x14ac:dyDescent="0.25">
      <c r="A10696" s="17"/>
    </row>
    <row r="10697" spans="1:1" ht="16" x14ac:dyDescent="0.25">
      <c r="A10697" s="17"/>
    </row>
    <row r="10698" spans="1:1" ht="16" x14ac:dyDescent="0.25">
      <c r="A10698" s="17"/>
    </row>
    <row r="10699" spans="1:1" ht="16" x14ac:dyDescent="0.25">
      <c r="A10699" s="17"/>
    </row>
    <row r="10700" spans="1:1" ht="16" x14ac:dyDescent="0.25">
      <c r="A10700" s="17"/>
    </row>
    <row r="10701" spans="1:1" ht="16" x14ac:dyDescent="0.25">
      <c r="A10701" s="17"/>
    </row>
    <row r="10702" spans="1:1" ht="16" x14ac:dyDescent="0.25">
      <c r="A10702" s="17"/>
    </row>
    <row r="10703" spans="1:1" ht="16" x14ac:dyDescent="0.25">
      <c r="A10703" s="17"/>
    </row>
    <row r="10704" spans="1:1" ht="16" x14ac:dyDescent="0.25">
      <c r="A10704" s="17"/>
    </row>
    <row r="10705" spans="1:1" ht="16" x14ac:dyDescent="0.25">
      <c r="A10705" s="17"/>
    </row>
    <row r="10706" spans="1:1" ht="16" x14ac:dyDescent="0.25">
      <c r="A10706" s="17"/>
    </row>
    <row r="10707" spans="1:1" ht="16" x14ac:dyDescent="0.25">
      <c r="A10707" s="17"/>
    </row>
    <row r="10708" spans="1:1" ht="16" x14ac:dyDescent="0.25">
      <c r="A10708" s="17"/>
    </row>
    <row r="10709" spans="1:1" ht="16" x14ac:dyDescent="0.25">
      <c r="A10709" s="17"/>
    </row>
    <row r="10710" spans="1:1" ht="16" x14ac:dyDescent="0.25">
      <c r="A10710" s="17"/>
    </row>
    <row r="10711" spans="1:1" ht="16" x14ac:dyDescent="0.25">
      <c r="A10711" s="17"/>
    </row>
    <row r="10712" spans="1:1" ht="16" x14ac:dyDescent="0.25">
      <c r="A10712" s="17"/>
    </row>
    <row r="10713" spans="1:1" ht="16" x14ac:dyDescent="0.25">
      <c r="A10713" s="17"/>
    </row>
    <row r="10714" spans="1:1" ht="16" x14ac:dyDescent="0.25">
      <c r="A10714" s="17"/>
    </row>
    <row r="10715" spans="1:1" ht="16" x14ac:dyDescent="0.25">
      <c r="A10715" s="17"/>
    </row>
    <row r="10716" spans="1:1" ht="16" x14ac:dyDescent="0.25">
      <c r="A10716" s="17"/>
    </row>
    <row r="10717" spans="1:1" ht="16" x14ac:dyDescent="0.25">
      <c r="A10717" s="17"/>
    </row>
    <row r="10718" spans="1:1" ht="16" x14ac:dyDescent="0.25">
      <c r="A10718" s="17"/>
    </row>
    <row r="10719" spans="1:1" ht="16" x14ac:dyDescent="0.25">
      <c r="A10719" s="17"/>
    </row>
    <row r="10720" spans="1:1" ht="16" x14ac:dyDescent="0.25">
      <c r="A10720" s="17"/>
    </row>
    <row r="10721" spans="1:1" ht="16" x14ac:dyDescent="0.25">
      <c r="A10721" s="17"/>
    </row>
    <row r="10722" spans="1:1" ht="16" x14ac:dyDescent="0.25">
      <c r="A10722" s="17"/>
    </row>
    <row r="10723" spans="1:1" ht="16" x14ac:dyDescent="0.25">
      <c r="A10723" s="17"/>
    </row>
    <row r="10724" spans="1:1" ht="16" x14ac:dyDescent="0.25">
      <c r="A10724" s="17"/>
    </row>
    <row r="10725" spans="1:1" ht="16" x14ac:dyDescent="0.25">
      <c r="A10725" s="17"/>
    </row>
    <row r="10726" spans="1:1" ht="16" x14ac:dyDescent="0.25">
      <c r="A10726" s="17"/>
    </row>
    <row r="10727" spans="1:1" ht="16" x14ac:dyDescent="0.25">
      <c r="A10727" s="17"/>
    </row>
    <row r="10728" spans="1:1" ht="16" x14ac:dyDescent="0.25">
      <c r="A10728" s="17"/>
    </row>
    <row r="10729" spans="1:1" ht="16" x14ac:dyDescent="0.25">
      <c r="A10729" s="17"/>
    </row>
    <row r="10730" spans="1:1" ht="16" x14ac:dyDescent="0.25">
      <c r="A10730" s="17"/>
    </row>
    <row r="10731" spans="1:1" ht="16" x14ac:dyDescent="0.25">
      <c r="A10731" s="17"/>
    </row>
    <row r="10732" spans="1:1" ht="16" x14ac:dyDescent="0.25">
      <c r="A10732" s="17"/>
    </row>
    <row r="10733" spans="1:1" ht="16" x14ac:dyDescent="0.25">
      <c r="A10733" s="17"/>
    </row>
    <row r="10734" spans="1:1" ht="16" x14ac:dyDescent="0.25">
      <c r="A10734" s="17"/>
    </row>
    <row r="10735" spans="1:1" ht="16" x14ac:dyDescent="0.25">
      <c r="A10735" s="17"/>
    </row>
    <row r="10736" spans="1:1" ht="16" x14ac:dyDescent="0.25">
      <c r="A10736" s="17"/>
    </row>
    <row r="10737" spans="1:1" ht="16" x14ac:dyDescent="0.25">
      <c r="A10737" s="17"/>
    </row>
    <row r="10738" spans="1:1" ht="16" x14ac:dyDescent="0.25">
      <c r="A10738" s="17"/>
    </row>
    <row r="10739" spans="1:1" ht="16" x14ac:dyDescent="0.25">
      <c r="A10739" s="17"/>
    </row>
    <row r="10740" spans="1:1" ht="16" x14ac:dyDescent="0.25">
      <c r="A10740" s="17"/>
    </row>
    <row r="10741" spans="1:1" ht="16" x14ac:dyDescent="0.25">
      <c r="A10741" s="17"/>
    </row>
    <row r="10742" spans="1:1" ht="16" x14ac:dyDescent="0.25">
      <c r="A10742" s="17"/>
    </row>
    <row r="10743" spans="1:1" ht="16" x14ac:dyDescent="0.25">
      <c r="A10743" s="17"/>
    </row>
    <row r="10744" spans="1:1" ht="16" x14ac:dyDescent="0.25">
      <c r="A10744" s="17"/>
    </row>
    <row r="10745" spans="1:1" ht="16" x14ac:dyDescent="0.25">
      <c r="A10745" s="17"/>
    </row>
    <row r="10746" spans="1:1" ht="16" x14ac:dyDescent="0.25">
      <c r="A10746" s="17"/>
    </row>
    <row r="10747" spans="1:1" ht="16" x14ac:dyDescent="0.25">
      <c r="A10747" s="17"/>
    </row>
    <row r="10748" spans="1:1" ht="16" x14ac:dyDescent="0.25">
      <c r="A10748" s="17"/>
    </row>
    <row r="10749" spans="1:1" ht="16" x14ac:dyDescent="0.25">
      <c r="A10749" s="17"/>
    </row>
    <row r="10750" spans="1:1" ht="16" x14ac:dyDescent="0.25">
      <c r="A10750" s="17"/>
    </row>
    <row r="10751" spans="1:1" ht="16" x14ac:dyDescent="0.25">
      <c r="A10751" s="17"/>
    </row>
    <row r="10752" spans="1:1" ht="16" x14ac:dyDescent="0.25">
      <c r="A10752" s="17"/>
    </row>
    <row r="10753" spans="1:1" ht="16" x14ac:dyDescent="0.25">
      <c r="A10753" s="17"/>
    </row>
    <row r="10754" spans="1:1" ht="16" x14ac:dyDescent="0.25">
      <c r="A10754" s="17"/>
    </row>
    <row r="10755" spans="1:1" ht="16" x14ac:dyDescent="0.25">
      <c r="A10755" s="17"/>
    </row>
    <row r="10756" spans="1:1" ht="16" x14ac:dyDescent="0.25">
      <c r="A10756" s="17"/>
    </row>
    <row r="10757" spans="1:1" ht="16" x14ac:dyDescent="0.25">
      <c r="A10757" s="17"/>
    </row>
    <row r="10758" spans="1:1" ht="16" x14ac:dyDescent="0.25">
      <c r="A10758" s="17"/>
    </row>
    <row r="10759" spans="1:1" ht="16" x14ac:dyDescent="0.25">
      <c r="A10759" s="17"/>
    </row>
    <row r="10760" spans="1:1" ht="16" x14ac:dyDescent="0.25">
      <c r="A10760" s="17"/>
    </row>
    <row r="10761" spans="1:1" ht="16" x14ac:dyDescent="0.25">
      <c r="A10761" s="17"/>
    </row>
    <row r="10762" spans="1:1" ht="16" x14ac:dyDescent="0.25">
      <c r="A10762" s="17"/>
    </row>
    <row r="10763" spans="1:1" ht="16" x14ac:dyDescent="0.25">
      <c r="A10763" s="17"/>
    </row>
    <row r="10764" spans="1:1" ht="16" x14ac:dyDescent="0.25">
      <c r="A10764" s="17"/>
    </row>
    <row r="10765" spans="1:1" ht="16" x14ac:dyDescent="0.25">
      <c r="A10765" s="17"/>
    </row>
    <row r="10766" spans="1:1" ht="16" x14ac:dyDescent="0.25">
      <c r="A10766" s="17"/>
    </row>
    <row r="10767" spans="1:1" ht="16" x14ac:dyDescent="0.25">
      <c r="A10767" s="17"/>
    </row>
    <row r="10768" spans="1:1" ht="16" x14ac:dyDescent="0.25">
      <c r="A10768" s="17"/>
    </row>
    <row r="10769" spans="1:1" ht="16" x14ac:dyDescent="0.25">
      <c r="A10769" s="17"/>
    </row>
    <row r="10770" spans="1:1" ht="16" x14ac:dyDescent="0.25">
      <c r="A10770" s="17"/>
    </row>
    <row r="10771" spans="1:1" ht="16" x14ac:dyDescent="0.25">
      <c r="A10771" s="17"/>
    </row>
    <row r="10772" spans="1:1" ht="16" x14ac:dyDescent="0.25">
      <c r="A10772" s="17"/>
    </row>
    <row r="10773" spans="1:1" ht="16" x14ac:dyDescent="0.25">
      <c r="A10773" s="17"/>
    </row>
    <row r="10774" spans="1:1" ht="16" x14ac:dyDescent="0.25">
      <c r="A10774" s="17"/>
    </row>
    <row r="10775" spans="1:1" ht="16" x14ac:dyDescent="0.25">
      <c r="A10775" s="17"/>
    </row>
    <row r="10776" spans="1:1" ht="16" x14ac:dyDescent="0.25">
      <c r="A10776" s="17"/>
    </row>
    <row r="10777" spans="1:1" ht="16" x14ac:dyDescent="0.25">
      <c r="A10777" s="17"/>
    </row>
    <row r="10778" spans="1:1" ht="16" x14ac:dyDescent="0.25">
      <c r="A10778" s="17"/>
    </row>
    <row r="10779" spans="1:1" ht="16" x14ac:dyDescent="0.25">
      <c r="A10779" s="17"/>
    </row>
    <row r="10780" spans="1:1" ht="16" x14ac:dyDescent="0.25">
      <c r="A10780" s="17"/>
    </row>
    <row r="10781" spans="1:1" ht="16" x14ac:dyDescent="0.25">
      <c r="A10781" s="17"/>
    </row>
    <row r="10782" spans="1:1" ht="16" x14ac:dyDescent="0.25">
      <c r="A10782" s="17"/>
    </row>
    <row r="10783" spans="1:1" ht="16" x14ac:dyDescent="0.25">
      <c r="A10783" s="17"/>
    </row>
    <row r="10784" spans="1:1" ht="16" x14ac:dyDescent="0.25">
      <c r="A10784" s="17"/>
    </row>
    <row r="10785" spans="1:1" ht="16" x14ac:dyDescent="0.25">
      <c r="A10785" s="17"/>
    </row>
    <row r="10786" spans="1:1" ht="16" x14ac:dyDescent="0.25">
      <c r="A10786" s="17"/>
    </row>
    <row r="10787" spans="1:1" ht="16" x14ac:dyDescent="0.25">
      <c r="A10787" s="17"/>
    </row>
    <row r="10788" spans="1:1" ht="16" x14ac:dyDescent="0.25">
      <c r="A10788" s="17"/>
    </row>
    <row r="10789" spans="1:1" ht="16" x14ac:dyDescent="0.25">
      <c r="A10789" s="17"/>
    </row>
    <row r="10790" spans="1:1" ht="16" x14ac:dyDescent="0.25">
      <c r="A10790" s="17"/>
    </row>
    <row r="10791" spans="1:1" ht="16" x14ac:dyDescent="0.25">
      <c r="A10791" s="17"/>
    </row>
    <row r="10792" spans="1:1" ht="16" x14ac:dyDescent="0.25">
      <c r="A10792" s="17"/>
    </row>
    <row r="10793" spans="1:1" ht="16" x14ac:dyDescent="0.25">
      <c r="A10793" s="17"/>
    </row>
    <row r="10794" spans="1:1" ht="16" x14ac:dyDescent="0.25">
      <c r="A10794" s="17"/>
    </row>
    <row r="10795" spans="1:1" ht="16" x14ac:dyDescent="0.25">
      <c r="A10795" s="17"/>
    </row>
    <row r="10796" spans="1:1" ht="16" x14ac:dyDescent="0.25">
      <c r="A10796" s="17"/>
    </row>
    <row r="10797" spans="1:1" ht="16" x14ac:dyDescent="0.25">
      <c r="A10797" s="17"/>
    </row>
    <row r="10798" spans="1:1" ht="16" x14ac:dyDescent="0.25">
      <c r="A10798" s="17"/>
    </row>
    <row r="10799" spans="1:1" ht="16" x14ac:dyDescent="0.25">
      <c r="A10799" s="17"/>
    </row>
    <row r="10800" spans="1:1" ht="16" x14ac:dyDescent="0.25">
      <c r="A10800" s="17"/>
    </row>
    <row r="10801" spans="1:1" ht="16" x14ac:dyDescent="0.25">
      <c r="A10801" s="17"/>
    </row>
    <row r="10802" spans="1:1" ht="16" x14ac:dyDescent="0.25">
      <c r="A10802" s="17"/>
    </row>
    <row r="10803" spans="1:1" ht="16" x14ac:dyDescent="0.25">
      <c r="A10803" s="17"/>
    </row>
    <row r="10804" spans="1:1" ht="16" x14ac:dyDescent="0.25">
      <c r="A10804" s="17"/>
    </row>
    <row r="10805" spans="1:1" ht="16" x14ac:dyDescent="0.25">
      <c r="A10805" s="17"/>
    </row>
    <row r="10806" spans="1:1" ht="16" x14ac:dyDescent="0.25">
      <c r="A10806" s="17"/>
    </row>
    <row r="10807" spans="1:1" ht="16" x14ac:dyDescent="0.25">
      <c r="A10807" s="17"/>
    </row>
    <row r="10808" spans="1:1" ht="16" x14ac:dyDescent="0.25">
      <c r="A10808" s="17"/>
    </row>
    <row r="10809" spans="1:1" ht="16" x14ac:dyDescent="0.25">
      <c r="A10809" s="17"/>
    </row>
    <row r="10810" spans="1:1" ht="16" x14ac:dyDescent="0.25">
      <c r="A10810" s="17"/>
    </row>
    <row r="10811" spans="1:1" ht="16" x14ac:dyDescent="0.25">
      <c r="A10811" s="17"/>
    </row>
    <row r="10812" spans="1:1" ht="16" x14ac:dyDescent="0.25">
      <c r="A10812" s="17"/>
    </row>
    <row r="10813" spans="1:1" ht="16" x14ac:dyDescent="0.25">
      <c r="A10813" s="17"/>
    </row>
    <row r="10814" spans="1:1" ht="16" x14ac:dyDescent="0.25">
      <c r="A10814" s="17"/>
    </row>
    <row r="10815" spans="1:1" ht="16" x14ac:dyDescent="0.25">
      <c r="A10815" s="17"/>
    </row>
    <row r="10816" spans="1:1" ht="16" x14ac:dyDescent="0.25">
      <c r="A10816" s="17"/>
    </row>
    <row r="10817" spans="1:1" ht="16" x14ac:dyDescent="0.25">
      <c r="A10817" s="17"/>
    </row>
    <row r="10818" spans="1:1" ht="16" x14ac:dyDescent="0.25">
      <c r="A10818" s="17"/>
    </row>
    <row r="10819" spans="1:1" ht="16" x14ac:dyDescent="0.25">
      <c r="A10819" s="17"/>
    </row>
    <row r="10820" spans="1:1" ht="16" x14ac:dyDescent="0.25">
      <c r="A10820" s="17"/>
    </row>
    <row r="10821" spans="1:1" ht="16" x14ac:dyDescent="0.25">
      <c r="A10821" s="17"/>
    </row>
    <row r="10822" spans="1:1" ht="16" x14ac:dyDescent="0.25">
      <c r="A10822" s="17"/>
    </row>
    <row r="10823" spans="1:1" ht="16" x14ac:dyDescent="0.25">
      <c r="A10823" s="17"/>
    </row>
    <row r="10824" spans="1:1" ht="16" x14ac:dyDescent="0.25">
      <c r="A10824" s="17"/>
    </row>
    <row r="10825" spans="1:1" ht="16" x14ac:dyDescent="0.25">
      <c r="A10825" s="17"/>
    </row>
    <row r="10826" spans="1:1" ht="16" x14ac:dyDescent="0.25">
      <c r="A10826" s="17"/>
    </row>
    <row r="10827" spans="1:1" ht="16" x14ac:dyDescent="0.25">
      <c r="A10827" s="17"/>
    </row>
    <row r="10828" spans="1:1" ht="16" x14ac:dyDescent="0.25">
      <c r="A10828" s="17"/>
    </row>
    <row r="10829" spans="1:1" ht="16" x14ac:dyDescent="0.25">
      <c r="A10829" s="17"/>
    </row>
    <row r="10830" spans="1:1" ht="16" x14ac:dyDescent="0.25">
      <c r="A10830" s="17"/>
    </row>
    <row r="10831" spans="1:1" ht="16" x14ac:dyDescent="0.25">
      <c r="A10831" s="17"/>
    </row>
    <row r="10832" spans="1:1" ht="16" x14ac:dyDescent="0.25">
      <c r="A10832" s="17"/>
    </row>
    <row r="10833" spans="1:1" ht="16" x14ac:dyDescent="0.25">
      <c r="A10833" s="17"/>
    </row>
    <row r="10834" spans="1:1" ht="16" x14ac:dyDescent="0.25">
      <c r="A10834" s="17"/>
    </row>
    <row r="10835" spans="1:1" ht="16" x14ac:dyDescent="0.25">
      <c r="A10835" s="17"/>
    </row>
    <row r="10836" spans="1:1" ht="16" x14ac:dyDescent="0.25">
      <c r="A10836" s="17"/>
    </row>
    <row r="10837" spans="1:1" ht="16" x14ac:dyDescent="0.25">
      <c r="A10837" s="17"/>
    </row>
    <row r="10838" spans="1:1" ht="16" x14ac:dyDescent="0.25">
      <c r="A10838" s="17"/>
    </row>
    <row r="10839" spans="1:1" ht="16" x14ac:dyDescent="0.25">
      <c r="A10839" s="17"/>
    </row>
    <row r="10840" spans="1:1" ht="16" x14ac:dyDescent="0.25">
      <c r="A10840" s="17"/>
    </row>
    <row r="10841" spans="1:1" ht="16" x14ac:dyDescent="0.25">
      <c r="A10841" s="17"/>
    </row>
    <row r="10842" spans="1:1" ht="16" x14ac:dyDescent="0.25">
      <c r="A10842" s="17"/>
    </row>
    <row r="10843" spans="1:1" ht="16" x14ac:dyDescent="0.25">
      <c r="A10843" s="17"/>
    </row>
    <row r="10844" spans="1:1" ht="16" x14ac:dyDescent="0.25">
      <c r="A10844" s="17"/>
    </row>
    <row r="10845" spans="1:1" ht="16" x14ac:dyDescent="0.25">
      <c r="A10845" s="17"/>
    </row>
    <row r="10846" spans="1:1" ht="16" x14ac:dyDescent="0.25">
      <c r="A10846" s="17"/>
    </row>
    <row r="10847" spans="1:1" ht="16" x14ac:dyDescent="0.25">
      <c r="A10847" s="17"/>
    </row>
    <row r="10848" spans="1:1" ht="16" x14ac:dyDescent="0.25">
      <c r="A10848" s="17"/>
    </row>
    <row r="10849" spans="1:1" ht="16" x14ac:dyDescent="0.25">
      <c r="A10849" s="17"/>
    </row>
    <row r="10850" spans="1:1" ht="16" x14ac:dyDescent="0.25">
      <c r="A10850" s="17"/>
    </row>
    <row r="10851" spans="1:1" ht="16" x14ac:dyDescent="0.25">
      <c r="A10851" s="17"/>
    </row>
    <row r="10852" spans="1:1" ht="16" x14ac:dyDescent="0.25">
      <c r="A10852" s="17"/>
    </row>
    <row r="10853" spans="1:1" ht="16" x14ac:dyDescent="0.25">
      <c r="A10853" s="17"/>
    </row>
    <row r="10854" spans="1:1" ht="16" x14ac:dyDescent="0.25">
      <c r="A10854" s="17"/>
    </row>
    <row r="10855" spans="1:1" ht="16" x14ac:dyDescent="0.25">
      <c r="A10855" s="17"/>
    </row>
    <row r="10856" spans="1:1" ht="16" x14ac:dyDescent="0.25">
      <c r="A10856" s="17"/>
    </row>
    <row r="10857" spans="1:1" ht="16" x14ac:dyDescent="0.25">
      <c r="A10857" s="17"/>
    </row>
    <row r="10858" spans="1:1" ht="16" x14ac:dyDescent="0.25">
      <c r="A10858" s="17"/>
    </row>
    <row r="10859" spans="1:1" ht="16" x14ac:dyDescent="0.25">
      <c r="A10859" s="17"/>
    </row>
    <row r="10860" spans="1:1" ht="16" x14ac:dyDescent="0.25">
      <c r="A10860" s="17"/>
    </row>
    <row r="10861" spans="1:1" ht="16" x14ac:dyDescent="0.25">
      <c r="A10861" s="17"/>
    </row>
    <row r="10862" spans="1:1" ht="16" x14ac:dyDescent="0.25">
      <c r="A10862" s="17"/>
    </row>
    <row r="10863" spans="1:1" ht="16" x14ac:dyDescent="0.25">
      <c r="A10863" s="17"/>
    </row>
    <row r="10864" spans="1:1" ht="16" x14ac:dyDescent="0.25">
      <c r="A10864" s="17"/>
    </row>
    <row r="10865" spans="1:1" ht="16" x14ac:dyDescent="0.25">
      <c r="A10865" s="17"/>
    </row>
    <row r="10866" spans="1:1" ht="16" x14ac:dyDescent="0.25">
      <c r="A10866" s="17"/>
    </row>
    <row r="10867" spans="1:1" ht="16" x14ac:dyDescent="0.25">
      <c r="A10867" s="17"/>
    </row>
    <row r="10868" spans="1:1" ht="16" x14ac:dyDescent="0.25">
      <c r="A10868" s="17"/>
    </row>
    <row r="10869" spans="1:1" ht="16" x14ac:dyDescent="0.25">
      <c r="A10869" s="17"/>
    </row>
    <row r="10870" spans="1:1" ht="16" x14ac:dyDescent="0.25">
      <c r="A10870" s="17"/>
    </row>
    <row r="10871" spans="1:1" ht="16" x14ac:dyDescent="0.25">
      <c r="A10871" s="17"/>
    </row>
    <row r="10872" spans="1:1" ht="16" x14ac:dyDescent="0.25">
      <c r="A10872" s="17"/>
    </row>
    <row r="10873" spans="1:1" ht="16" x14ac:dyDescent="0.25">
      <c r="A10873" s="17"/>
    </row>
    <row r="10874" spans="1:1" ht="16" x14ac:dyDescent="0.25">
      <c r="A10874" s="17"/>
    </row>
    <row r="10875" spans="1:1" ht="16" x14ac:dyDescent="0.25">
      <c r="A10875" s="17"/>
    </row>
    <row r="10876" spans="1:1" ht="16" x14ac:dyDescent="0.25">
      <c r="A10876" s="17"/>
    </row>
    <row r="10877" spans="1:1" ht="16" x14ac:dyDescent="0.25">
      <c r="A10877" s="17"/>
    </row>
    <row r="10878" spans="1:1" ht="16" x14ac:dyDescent="0.25">
      <c r="A10878" s="17"/>
    </row>
    <row r="10879" spans="1:1" ht="16" x14ac:dyDescent="0.25">
      <c r="A10879" s="17"/>
    </row>
    <row r="10880" spans="1:1" ht="16" x14ac:dyDescent="0.25">
      <c r="A10880" s="17"/>
    </row>
    <row r="10881" spans="1:1" ht="16" x14ac:dyDescent="0.25">
      <c r="A10881" s="17"/>
    </row>
    <row r="10882" spans="1:1" ht="16" x14ac:dyDescent="0.25">
      <c r="A10882" s="17"/>
    </row>
    <row r="10883" spans="1:1" ht="16" x14ac:dyDescent="0.25">
      <c r="A10883" s="17"/>
    </row>
    <row r="10884" spans="1:1" ht="16" x14ac:dyDescent="0.25">
      <c r="A10884" s="17"/>
    </row>
    <row r="10885" spans="1:1" ht="16" x14ac:dyDescent="0.25">
      <c r="A10885" s="17"/>
    </row>
    <row r="10886" spans="1:1" ht="16" x14ac:dyDescent="0.25">
      <c r="A10886" s="17"/>
    </row>
    <row r="10887" spans="1:1" ht="16" x14ac:dyDescent="0.25">
      <c r="A10887" s="17"/>
    </row>
    <row r="10888" spans="1:1" ht="16" x14ac:dyDescent="0.25">
      <c r="A10888" s="17"/>
    </row>
    <row r="10889" spans="1:1" ht="16" x14ac:dyDescent="0.25">
      <c r="A10889" s="17"/>
    </row>
    <row r="10890" spans="1:1" ht="16" x14ac:dyDescent="0.25">
      <c r="A10890" s="17"/>
    </row>
    <row r="10891" spans="1:1" ht="16" x14ac:dyDescent="0.25">
      <c r="A10891" s="17"/>
    </row>
    <row r="10892" spans="1:1" ht="16" x14ac:dyDescent="0.25">
      <c r="A10892" s="17"/>
    </row>
    <row r="10893" spans="1:1" ht="16" x14ac:dyDescent="0.25">
      <c r="A10893" s="17"/>
    </row>
    <row r="10894" spans="1:1" ht="16" x14ac:dyDescent="0.25">
      <c r="A10894" s="17"/>
    </row>
    <row r="10895" spans="1:1" ht="16" x14ac:dyDescent="0.25">
      <c r="A10895" s="17"/>
    </row>
    <row r="10896" spans="1:1" ht="16" x14ac:dyDescent="0.25">
      <c r="A10896" s="17"/>
    </row>
    <row r="10897" spans="1:1" ht="16" x14ac:dyDescent="0.25">
      <c r="A10897" s="17"/>
    </row>
    <row r="10898" spans="1:1" ht="16" x14ac:dyDescent="0.25">
      <c r="A10898" s="17"/>
    </row>
    <row r="10899" spans="1:1" ht="16" x14ac:dyDescent="0.25">
      <c r="A10899" s="17"/>
    </row>
    <row r="10900" spans="1:1" ht="16" x14ac:dyDescent="0.25">
      <c r="A10900" s="17"/>
    </row>
    <row r="10901" spans="1:1" ht="16" x14ac:dyDescent="0.25">
      <c r="A10901" s="17"/>
    </row>
    <row r="10902" spans="1:1" ht="16" x14ac:dyDescent="0.25">
      <c r="A10902" s="17"/>
    </row>
    <row r="10903" spans="1:1" ht="16" x14ac:dyDescent="0.25">
      <c r="A10903" s="17"/>
    </row>
    <row r="10904" spans="1:1" ht="16" x14ac:dyDescent="0.25">
      <c r="A10904" s="17"/>
    </row>
    <row r="10905" spans="1:1" ht="16" x14ac:dyDescent="0.25">
      <c r="A10905" s="17"/>
    </row>
    <row r="10906" spans="1:1" ht="16" x14ac:dyDescent="0.25">
      <c r="A10906" s="17"/>
    </row>
    <row r="10907" spans="1:1" ht="16" x14ac:dyDescent="0.25">
      <c r="A10907" s="17"/>
    </row>
    <row r="10908" spans="1:1" ht="16" x14ac:dyDescent="0.25">
      <c r="A10908" s="17"/>
    </row>
    <row r="10909" spans="1:1" ht="16" x14ac:dyDescent="0.25">
      <c r="A10909" s="17"/>
    </row>
    <row r="10910" spans="1:1" ht="16" x14ac:dyDescent="0.25">
      <c r="A10910" s="17"/>
    </row>
    <row r="10911" spans="1:1" ht="16" x14ac:dyDescent="0.25">
      <c r="A10911" s="17"/>
    </row>
    <row r="10912" spans="1:1" ht="16" x14ac:dyDescent="0.25">
      <c r="A10912" s="17"/>
    </row>
    <row r="10913" spans="1:1" ht="16" x14ac:dyDescent="0.25">
      <c r="A10913" s="17"/>
    </row>
    <row r="10914" spans="1:1" ht="16" x14ac:dyDescent="0.25">
      <c r="A10914" s="17"/>
    </row>
    <row r="10915" spans="1:1" ht="16" x14ac:dyDescent="0.25">
      <c r="A10915" s="17"/>
    </row>
    <row r="10916" spans="1:1" ht="16" x14ac:dyDescent="0.25">
      <c r="A10916" s="17"/>
    </row>
    <row r="10917" spans="1:1" ht="16" x14ac:dyDescent="0.25">
      <c r="A10917" s="17"/>
    </row>
    <row r="10918" spans="1:1" ht="16" x14ac:dyDescent="0.25">
      <c r="A10918" s="17"/>
    </row>
    <row r="10919" spans="1:1" ht="16" x14ac:dyDescent="0.25">
      <c r="A10919" s="17"/>
    </row>
    <row r="10920" spans="1:1" ht="16" x14ac:dyDescent="0.25">
      <c r="A10920" s="17"/>
    </row>
    <row r="10921" spans="1:1" ht="16" x14ac:dyDescent="0.25">
      <c r="A10921" s="17"/>
    </row>
    <row r="10922" spans="1:1" ht="16" x14ac:dyDescent="0.25">
      <c r="A10922" s="17"/>
    </row>
    <row r="10923" spans="1:1" ht="16" x14ac:dyDescent="0.25">
      <c r="A10923" s="17"/>
    </row>
    <row r="10924" spans="1:1" ht="16" x14ac:dyDescent="0.25">
      <c r="A10924" s="17"/>
    </row>
    <row r="10925" spans="1:1" ht="16" x14ac:dyDescent="0.25">
      <c r="A10925" s="17"/>
    </row>
    <row r="10926" spans="1:1" ht="16" x14ac:dyDescent="0.25">
      <c r="A10926" s="17"/>
    </row>
    <row r="10927" spans="1:1" ht="16" x14ac:dyDescent="0.25">
      <c r="A10927" s="17"/>
    </row>
    <row r="10928" spans="1:1" ht="16" x14ac:dyDescent="0.25">
      <c r="A10928" s="17"/>
    </row>
    <row r="10929" spans="1:1" ht="16" x14ac:dyDescent="0.25">
      <c r="A10929" s="17"/>
    </row>
    <row r="10930" spans="1:1" ht="16" x14ac:dyDescent="0.25">
      <c r="A10930" s="17"/>
    </row>
    <row r="10931" spans="1:1" ht="16" x14ac:dyDescent="0.25">
      <c r="A10931" s="17"/>
    </row>
    <row r="10932" spans="1:1" ht="16" x14ac:dyDescent="0.25">
      <c r="A10932" s="17"/>
    </row>
    <row r="10933" spans="1:1" ht="16" x14ac:dyDescent="0.25">
      <c r="A10933" s="17"/>
    </row>
    <row r="10934" spans="1:1" ht="16" x14ac:dyDescent="0.25">
      <c r="A10934" s="17"/>
    </row>
    <row r="10935" spans="1:1" ht="16" x14ac:dyDescent="0.25">
      <c r="A10935" s="17"/>
    </row>
    <row r="10936" spans="1:1" ht="16" x14ac:dyDescent="0.25">
      <c r="A10936" s="17"/>
    </row>
    <row r="10937" spans="1:1" ht="16" x14ac:dyDescent="0.25">
      <c r="A10937" s="17"/>
    </row>
    <row r="10938" spans="1:1" ht="16" x14ac:dyDescent="0.25">
      <c r="A10938" s="17"/>
    </row>
    <row r="10939" spans="1:1" ht="16" x14ac:dyDescent="0.25">
      <c r="A10939" s="17"/>
    </row>
    <row r="10940" spans="1:1" ht="16" x14ac:dyDescent="0.25">
      <c r="A10940" s="17"/>
    </row>
    <row r="10941" spans="1:1" ht="16" x14ac:dyDescent="0.25">
      <c r="A10941" s="17"/>
    </row>
    <row r="10942" spans="1:1" ht="16" x14ac:dyDescent="0.25">
      <c r="A10942" s="17"/>
    </row>
    <row r="10943" spans="1:1" ht="16" x14ac:dyDescent="0.25">
      <c r="A10943" s="17"/>
    </row>
    <row r="10944" spans="1:1" ht="16" x14ac:dyDescent="0.25">
      <c r="A10944" s="17"/>
    </row>
    <row r="10945" spans="1:1" ht="16" x14ac:dyDescent="0.25">
      <c r="A10945" s="17"/>
    </row>
    <row r="10946" spans="1:1" ht="16" x14ac:dyDescent="0.25">
      <c r="A10946" s="17"/>
    </row>
    <row r="10947" spans="1:1" ht="16" x14ac:dyDescent="0.25">
      <c r="A10947" s="17"/>
    </row>
    <row r="10948" spans="1:1" ht="16" x14ac:dyDescent="0.25">
      <c r="A10948" s="17"/>
    </row>
    <row r="10949" spans="1:1" ht="16" x14ac:dyDescent="0.25">
      <c r="A10949" s="17"/>
    </row>
    <row r="10950" spans="1:1" ht="16" x14ac:dyDescent="0.25">
      <c r="A10950" s="17"/>
    </row>
    <row r="10951" spans="1:1" ht="16" x14ac:dyDescent="0.25">
      <c r="A10951" s="17"/>
    </row>
    <row r="10952" spans="1:1" ht="16" x14ac:dyDescent="0.25">
      <c r="A10952" s="17"/>
    </row>
    <row r="10953" spans="1:1" ht="16" x14ac:dyDescent="0.25">
      <c r="A10953" s="17"/>
    </row>
    <row r="10954" spans="1:1" ht="16" x14ac:dyDescent="0.25">
      <c r="A10954" s="17"/>
    </row>
    <row r="10955" spans="1:1" ht="16" x14ac:dyDescent="0.25">
      <c r="A10955" s="17"/>
    </row>
    <row r="10956" spans="1:1" ht="16" x14ac:dyDescent="0.25">
      <c r="A10956" s="17"/>
    </row>
    <row r="10957" spans="1:1" ht="16" x14ac:dyDescent="0.25">
      <c r="A10957" s="17"/>
    </row>
    <row r="10958" spans="1:1" ht="16" x14ac:dyDescent="0.25">
      <c r="A10958" s="17"/>
    </row>
    <row r="10959" spans="1:1" ht="16" x14ac:dyDescent="0.25">
      <c r="A10959" s="17"/>
    </row>
    <row r="10960" spans="1:1" ht="16" x14ac:dyDescent="0.25">
      <c r="A10960" s="17"/>
    </row>
    <row r="10961" spans="1:1" ht="16" x14ac:dyDescent="0.25">
      <c r="A10961" s="17"/>
    </row>
    <row r="10962" spans="1:1" ht="16" x14ac:dyDescent="0.25">
      <c r="A10962" s="17"/>
    </row>
    <row r="10963" spans="1:1" ht="16" x14ac:dyDescent="0.25">
      <c r="A10963" s="17"/>
    </row>
    <row r="10964" spans="1:1" ht="16" x14ac:dyDescent="0.25">
      <c r="A10964" s="17"/>
    </row>
    <row r="10965" spans="1:1" ht="16" x14ac:dyDescent="0.25">
      <c r="A10965" s="17"/>
    </row>
    <row r="10966" spans="1:1" ht="16" x14ac:dyDescent="0.25">
      <c r="A10966" s="17"/>
    </row>
    <row r="10967" spans="1:1" ht="16" x14ac:dyDescent="0.25">
      <c r="A10967" s="17"/>
    </row>
    <row r="10968" spans="1:1" ht="16" x14ac:dyDescent="0.25">
      <c r="A10968" s="17"/>
    </row>
    <row r="10969" spans="1:1" ht="16" x14ac:dyDescent="0.25">
      <c r="A10969" s="17"/>
    </row>
    <row r="10970" spans="1:1" ht="16" x14ac:dyDescent="0.25">
      <c r="A10970" s="17"/>
    </row>
    <row r="10971" spans="1:1" ht="16" x14ac:dyDescent="0.25">
      <c r="A10971" s="17"/>
    </row>
    <row r="10972" spans="1:1" ht="16" x14ac:dyDescent="0.25">
      <c r="A10972" s="17"/>
    </row>
    <row r="10973" spans="1:1" ht="16" x14ac:dyDescent="0.25">
      <c r="A10973" s="17"/>
    </row>
    <row r="10974" spans="1:1" ht="16" x14ac:dyDescent="0.25">
      <c r="A10974" s="17"/>
    </row>
    <row r="10975" spans="1:1" ht="16" x14ac:dyDescent="0.25">
      <c r="A10975" s="17"/>
    </row>
    <row r="10976" spans="1:1" ht="16" x14ac:dyDescent="0.25">
      <c r="A10976" s="17"/>
    </row>
    <row r="10977" spans="1:1" ht="16" x14ac:dyDescent="0.25">
      <c r="A10977" s="17"/>
    </row>
    <row r="10978" spans="1:1" ht="16" x14ac:dyDescent="0.25">
      <c r="A10978" s="17"/>
    </row>
    <row r="10979" spans="1:1" ht="16" x14ac:dyDescent="0.25">
      <c r="A10979" s="17"/>
    </row>
    <row r="10980" spans="1:1" ht="16" x14ac:dyDescent="0.25">
      <c r="A10980" s="17"/>
    </row>
    <row r="10981" spans="1:1" ht="16" x14ac:dyDescent="0.25">
      <c r="A10981" s="17"/>
    </row>
    <row r="10982" spans="1:1" ht="16" x14ac:dyDescent="0.25">
      <c r="A10982" s="17"/>
    </row>
    <row r="10983" spans="1:1" ht="16" x14ac:dyDescent="0.25">
      <c r="A10983" s="17"/>
    </row>
    <row r="10984" spans="1:1" ht="16" x14ac:dyDescent="0.25">
      <c r="A10984" s="17"/>
    </row>
    <row r="10985" spans="1:1" ht="16" x14ac:dyDescent="0.25">
      <c r="A10985" s="17"/>
    </row>
    <row r="10986" spans="1:1" ht="16" x14ac:dyDescent="0.25">
      <c r="A10986" s="17"/>
    </row>
    <row r="10987" spans="1:1" ht="16" x14ac:dyDescent="0.25">
      <c r="A10987" s="17"/>
    </row>
    <row r="10988" spans="1:1" ht="16" x14ac:dyDescent="0.25">
      <c r="A10988" s="17"/>
    </row>
    <row r="10989" spans="1:1" ht="16" x14ac:dyDescent="0.25">
      <c r="A10989" s="17"/>
    </row>
    <row r="10990" spans="1:1" ht="16" x14ac:dyDescent="0.25">
      <c r="A10990" s="17"/>
    </row>
    <row r="10991" spans="1:1" ht="16" x14ac:dyDescent="0.25">
      <c r="A10991" s="17"/>
    </row>
    <row r="10992" spans="1:1" ht="16" x14ac:dyDescent="0.25">
      <c r="A10992" s="17"/>
    </row>
    <row r="10993" spans="1:1" ht="16" x14ac:dyDescent="0.25">
      <c r="A10993" s="17"/>
    </row>
    <row r="10994" spans="1:1" ht="16" x14ac:dyDescent="0.25">
      <c r="A10994" s="17"/>
    </row>
    <row r="10995" spans="1:1" ht="16" x14ac:dyDescent="0.25">
      <c r="A10995" s="17"/>
    </row>
    <row r="10996" spans="1:1" ht="16" x14ac:dyDescent="0.25">
      <c r="A10996" s="17"/>
    </row>
    <row r="10997" spans="1:1" ht="16" x14ac:dyDescent="0.25">
      <c r="A10997" s="17"/>
    </row>
    <row r="10998" spans="1:1" ht="16" x14ac:dyDescent="0.25">
      <c r="A10998" s="17"/>
    </row>
    <row r="10999" spans="1:1" ht="16" x14ac:dyDescent="0.25">
      <c r="A10999" s="17"/>
    </row>
    <row r="11000" spans="1:1" ht="16" x14ac:dyDescent="0.25">
      <c r="A11000" s="17"/>
    </row>
    <row r="11001" spans="1:1" ht="16" x14ac:dyDescent="0.25">
      <c r="A11001" s="17"/>
    </row>
    <row r="11002" spans="1:1" ht="16" x14ac:dyDescent="0.25">
      <c r="A11002" s="17"/>
    </row>
    <row r="11003" spans="1:1" ht="16" x14ac:dyDescent="0.25">
      <c r="A11003" s="17"/>
    </row>
    <row r="11004" spans="1:1" ht="16" x14ac:dyDescent="0.25">
      <c r="A11004" s="17"/>
    </row>
    <row r="11005" spans="1:1" ht="16" x14ac:dyDescent="0.25">
      <c r="A11005" s="17"/>
    </row>
    <row r="11006" spans="1:1" ht="16" x14ac:dyDescent="0.25">
      <c r="A11006" s="17"/>
    </row>
    <row r="11007" spans="1:1" ht="16" x14ac:dyDescent="0.25">
      <c r="A11007" s="17"/>
    </row>
    <row r="11008" spans="1:1" ht="16" x14ac:dyDescent="0.25">
      <c r="A11008" s="17"/>
    </row>
    <row r="11009" spans="1:1" ht="16" x14ac:dyDescent="0.25">
      <c r="A11009" s="17"/>
    </row>
    <row r="11010" spans="1:1" ht="16" x14ac:dyDescent="0.25">
      <c r="A11010" s="17"/>
    </row>
    <row r="11011" spans="1:1" ht="16" x14ac:dyDescent="0.25">
      <c r="A11011" s="17"/>
    </row>
    <row r="11012" spans="1:1" ht="16" x14ac:dyDescent="0.25">
      <c r="A11012" s="17"/>
    </row>
    <row r="11013" spans="1:1" ht="16" x14ac:dyDescent="0.25">
      <c r="A11013" s="17"/>
    </row>
    <row r="11014" spans="1:1" ht="16" x14ac:dyDescent="0.25">
      <c r="A11014" s="17"/>
    </row>
    <row r="11015" spans="1:1" ht="16" x14ac:dyDescent="0.25">
      <c r="A11015" s="17"/>
    </row>
    <row r="11016" spans="1:1" ht="16" x14ac:dyDescent="0.25">
      <c r="A11016" s="17"/>
    </row>
    <row r="11017" spans="1:1" ht="16" x14ac:dyDescent="0.25">
      <c r="A11017" s="17"/>
    </row>
    <row r="11018" spans="1:1" ht="16" x14ac:dyDescent="0.25">
      <c r="A11018" s="17"/>
    </row>
    <row r="11019" spans="1:1" ht="16" x14ac:dyDescent="0.25">
      <c r="A11019" s="17"/>
    </row>
    <row r="11020" spans="1:1" ht="16" x14ac:dyDescent="0.25">
      <c r="A11020" s="17"/>
    </row>
    <row r="11021" spans="1:1" ht="16" x14ac:dyDescent="0.25">
      <c r="A11021" s="17"/>
    </row>
    <row r="11022" spans="1:1" ht="16" x14ac:dyDescent="0.25">
      <c r="A11022" s="17"/>
    </row>
    <row r="11023" spans="1:1" ht="16" x14ac:dyDescent="0.25">
      <c r="A11023" s="17"/>
    </row>
    <row r="11024" spans="1:1" ht="16" x14ac:dyDescent="0.25">
      <c r="A11024" s="17"/>
    </row>
    <row r="11025" spans="1:1" ht="16" x14ac:dyDescent="0.25">
      <c r="A11025" s="17"/>
    </row>
    <row r="11026" spans="1:1" ht="16" x14ac:dyDescent="0.25">
      <c r="A11026" s="17"/>
    </row>
    <row r="11027" spans="1:1" ht="16" x14ac:dyDescent="0.25">
      <c r="A11027" s="17"/>
    </row>
    <row r="11028" spans="1:1" ht="16" x14ac:dyDescent="0.25">
      <c r="A11028" s="17"/>
    </row>
    <row r="11029" spans="1:1" ht="16" x14ac:dyDescent="0.25">
      <c r="A11029" s="17"/>
    </row>
    <row r="11030" spans="1:1" ht="16" x14ac:dyDescent="0.25">
      <c r="A11030" s="17"/>
    </row>
    <row r="11031" spans="1:1" ht="16" x14ac:dyDescent="0.25">
      <c r="A11031" s="17"/>
    </row>
    <row r="11032" spans="1:1" ht="16" x14ac:dyDescent="0.25">
      <c r="A11032" s="17"/>
    </row>
    <row r="11033" spans="1:1" ht="16" x14ac:dyDescent="0.25">
      <c r="A11033" s="17"/>
    </row>
    <row r="11034" spans="1:1" ht="16" x14ac:dyDescent="0.25">
      <c r="A11034" s="17"/>
    </row>
    <row r="11035" spans="1:1" ht="16" x14ac:dyDescent="0.25">
      <c r="A11035" s="17"/>
    </row>
    <row r="11036" spans="1:1" ht="16" x14ac:dyDescent="0.25">
      <c r="A11036" s="17"/>
    </row>
    <row r="11037" spans="1:1" ht="16" x14ac:dyDescent="0.25">
      <c r="A11037" s="17"/>
    </row>
    <row r="11038" spans="1:1" ht="16" x14ac:dyDescent="0.25">
      <c r="A11038" s="17"/>
    </row>
    <row r="11039" spans="1:1" ht="16" x14ac:dyDescent="0.25">
      <c r="A11039" s="17"/>
    </row>
    <row r="11040" spans="1:1" ht="16" x14ac:dyDescent="0.25">
      <c r="A11040" s="17"/>
    </row>
    <row r="11041" spans="1:1" ht="16" x14ac:dyDescent="0.25">
      <c r="A11041" s="17"/>
    </row>
    <row r="11042" spans="1:1" ht="16" x14ac:dyDescent="0.25">
      <c r="A11042" s="17"/>
    </row>
    <row r="11043" spans="1:1" ht="16" x14ac:dyDescent="0.25">
      <c r="A11043" s="17"/>
    </row>
    <row r="11044" spans="1:1" ht="16" x14ac:dyDescent="0.25">
      <c r="A11044" s="17"/>
    </row>
    <row r="11045" spans="1:1" ht="16" x14ac:dyDescent="0.25">
      <c r="A11045" s="17"/>
    </row>
    <row r="11046" spans="1:1" ht="16" x14ac:dyDescent="0.25">
      <c r="A11046" s="17"/>
    </row>
    <row r="11047" spans="1:1" ht="16" x14ac:dyDescent="0.25">
      <c r="A11047" s="17"/>
    </row>
    <row r="11048" spans="1:1" ht="16" x14ac:dyDescent="0.25">
      <c r="A11048" s="17"/>
    </row>
    <row r="11049" spans="1:1" ht="16" x14ac:dyDescent="0.25">
      <c r="A11049" s="17"/>
    </row>
    <row r="11050" spans="1:1" ht="16" x14ac:dyDescent="0.25">
      <c r="A11050" s="17"/>
    </row>
    <row r="11051" spans="1:1" ht="16" x14ac:dyDescent="0.25">
      <c r="A11051" s="17"/>
    </row>
    <row r="11052" spans="1:1" ht="16" x14ac:dyDescent="0.25">
      <c r="A11052" s="17"/>
    </row>
    <row r="11053" spans="1:1" ht="16" x14ac:dyDescent="0.25">
      <c r="A11053" s="17"/>
    </row>
    <row r="11054" spans="1:1" ht="16" x14ac:dyDescent="0.25">
      <c r="A11054" s="17"/>
    </row>
    <row r="11055" spans="1:1" ht="16" x14ac:dyDescent="0.25">
      <c r="A11055" s="17"/>
    </row>
    <row r="11056" spans="1:1" ht="16" x14ac:dyDescent="0.25">
      <c r="A11056" s="17"/>
    </row>
    <row r="11057" spans="1:1" ht="16" x14ac:dyDescent="0.25">
      <c r="A11057" s="17"/>
    </row>
    <row r="11058" spans="1:1" ht="16" x14ac:dyDescent="0.25">
      <c r="A11058" s="17"/>
    </row>
    <row r="11059" spans="1:1" ht="16" x14ac:dyDescent="0.25">
      <c r="A11059" s="17"/>
    </row>
    <row r="11060" spans="1:1" ht="16" x14ac:dyDescent="0.25">
      <c r="A11060" s="17"/>
    </row>
    <row r="11061" spans="1:1" ht="16" x14ac:dyDescent="0.25">
      <c r="A11061" s="17"/>
    </row>
    <row r="11062" spans="1:1" ht="16" x14ac:dyDescent="0.25">
      <c r="A11062" s="17"/>
    </row>
    <row r="11063" spans="1:1" ht="16" x14ac:dyDescent="0.25">
      <c r="A11063" s="17"/>
    </row>
    <row r="11064" spans="1:1" ht="16" x14ac:dyDescent="0.25">
      <c r="A11064" s="17"/>
    </row>
    <row r="11065" spans="1:1" ht="16" x14ac:dyDescent="0.25">
      <c r="A11065" s="17"/>
    </row>
    <row r="11066" spans="1:1" ht="16" x14ac:dyDescent="0.25">
      <c r="A11066" s="17"/>
    </row>
    <row r="11067" spans="1:1" ht="16" x14ac:dyDescent="0.25">
      <c r="A11067" s="17"/>
    </row>
    <row r="11068" spans="1:1" ht="16" x14ac:dyDescent="0.25">
      <c r="A11068" s="17"/>
    </row>
    <row r="11069" spans="1:1" ht="16" x14ac:dyDescent="0.25">
      <c r="A11069" s="17"/>
    </row>
    <row r="11070" spans="1:1" ht="16" x14ac:dyDescent="0.25">
      <c r="A11070" s="17"/>
    </row>
    <row r="11071" spans="1:1" ht="16" x14ac:dyDescent="0.25">
      <c r="A11071" s="17"/>
    </row>
    <row r="11072" spans="1:1" ht="16" x14ac:dyDescent="0.25">
      <c r="A11072" s="17"/>
    </row>
    <row r="11073" spans="1:1" ht="16" x14ac:dyDescent="0.25">
      <c r="A11073" s="17"/>
    </row>
    <row r="11074" spans="1:1" ht="16" x14ac:dyDescent="0.25">
      <c r="A11074" s="17"/>
    </row>
    <row r="11075" spans="1:1" ht="16" x14ac:dyDescent="0.25">
      <c r="A11075" s="17"/>
    </row>
    <row r="11076" spans="1:1" ht="16" x14ac:dyDescent="0.25">
      <c r="A11076" s="17"/>
    </row>
    <row r="11077" spans="1:1" ht="16" x14ac:dyDescent="0.25">
      <c r="A11077" s="17"/>
    </row>
    <row r="11078" spans="1:1" ht="16" x14ac:dyDescent="0.25">
      <c r="A11078" s="17"/>
    </row>
    <row r="11079" spans="1:1" ht="16" x14ac:dyDescent="0.25">
      <c r="A11079" s="17"/>
    </row>
    <row r="11080" spans="1:1" ht="16" x14ac:dyDescent="0.25">
      <c r="A11080" s="17"/>
    </row>
    <row r="11081" spans="1:1" ht="16" x14ac:dyDescent="0.25">
      <c r="A11081" s="17"/>
    </row>
    <row r="11082" spans="1:1" ht="16" x14ac:dyDescent="0.25">
      <c r="A11082" s="17"/>
    </row>
    <row r="11083" spans="1:1" ht="16" x14ac:dyDescent="0.25">
      <c r="A11083" s="17"/>
    </row>
    <row r="11084" spans="1:1" ht="16" x14ac:dyDescent="0.25">
      <c r="A11084" s="17"/>
    </row>
    <row r="11085" spans="1:1" ht="16" x14ac:dyDescent="0.25">
      <c r="A11085" s="17"/>
    </row>
    <row r="11086" spans="1:1" ht="16" x14ac:dyDescent="0.25">
      <c r="A11086" s="17"/>
    </row>
    <row r="11087" spans="1:1" ht="16" x14ac:dyDescent="0.25">
      <c r="A11087" s="17"/>
    </row>
    <row r="11088" spans="1:1" ht="16" x14ac:dyDescent="0.25">
      <c r="A11088" s="17"/>
    </row>
    <row r="11089" spans="1:1" ht="16" x14ac:dyDescent="0.25">
      <c r="A11089" s="17"/>
    </row>
    <row r="11090" spans="1:1" ht="16" x14ac:dyDescent="0.25">
      <c r="A11090" s="17"/>
    </row>
    <row r="11091" spans="1:1" ht="16" x14ac:dyDescent="0.25">
      <c r="A11091" s="17"/>
    </row>
    <row r="11092" spans="1:1" ht="16" x14ac:dyDescent="0.25">
      <c r="A11092" s="17"/>
    </row>
    <row r="11093" spans="1:1" ht="16" x14ac:dyDescent="0.25">
      <c r="A11093" s="17"/>
    </row>
    <row r="11094" spans="1:1" ht="16" x14ac:dyDescent="0.25">
      <c r="A11094" s="17"/>
    </row>
    <row r="11095" spans="1:1" ht="16" x14ac:dyDescent="0.25">
      <c r="A11095" s="17"/>
    </row>
    <row r="11096" spans="1:1" ht="16" x14ac:dyDescent="0.25">
      <c r="A11096" s="17"/>
    </row>
    <row r="11097" spans="1:1" ht="16" x14ac:dyDescent="0.25">
      <c r="A11097" s="17"/>
    </row>
    <row r="11098" spans="1:1" ht="16" x14ac:dyDescent="0.25">
      <c r="A11098" s="17"/>
    </row>
    <row r="11099" spans="1:1" ht="16" x14ac:dyDescent="0.25">
      <c r="A11099" s="17"/>
    </row>
    <row r="11100" spans="1:1" ht="16" x14ac:dyDescent="0.25">
      <c r="A11100" s="17"/>
    </row>
    <row r="11101" spans="1:1" ht="16" x14ac:dyDescent="0.25">
      <c r="A11101" s="17"/>
    </row>
    <row r="11102" spans="1:1" ht="16" x14ac:dyDescent="0.25">
      <c r="A11102" s="17"/>
    </row>
    <row r="11103" spans="1:1" ht="16" x14ac:dyDescent="0.25">
      <c r="A11103" s="17"/>
    </row>
    <row r="11104" spans="1:1" ht="16" x14ac:dyDescent="0.25">
      <c r="A11104" s="17"/>
    </row>
    <row r="11105" spans="1:1" ht="16" x14ac:dyDescent="0.25">
      <c r="A11105" s="17"/>
    </row>
    <row r="11106" spans="1:1" ht="16" x14ac:dyDescent="0.25">
      <c r="A11106" s="17"/>
    </row>
    <row r="11107" spans="1:1" ht="16" x14ac:dyDescent="0.25">
      <c r="A11107" s="17"/>
    </row>
    <row r="11108" spans="1:1" ht="16" x14ac:dyDescent="0.25">
      <c r="A11108" s="17"/>
    </row>
    <row r="11109" spans="1:1" ht="16" x14ac:dyDescent="0.25">
      <c r="A11109" s="17"/>
    </row>
    <row r="11110" spans="1:1" ht="16" x14ac:dyDescent="0.25">
      <c r="A11110" s="17"/>
    </row>
    <row r="11111" spans="1:1" ht="16" x14ac:dyDescent="0.25">
      <c r="A11111" s="17"/>
    </row>
    <row r="11112" spans="1:1" ht="16" x14ac:dyDescent="0.25">
      <c r="A11112" s="17"/>
    </row>
    <row r="11113" spans="1:1" ht="16" x14ac:dyDescent="0.25">
      <c r="A11113" s="17"/>
    </row>
    <row r="11114" spans="1:1" ht="16" x14ac:dyDescent="0.25">
      <c r="A11114" s="17"/>
    </row>
    <row r="11115" spans="1:1" ht="16" x14ac:dyDescent="0.25">
      <c r="A11115" s="17"/>
    </row>
    <row r="11116" spans="1:1" ht="16" x14ac:dyDescent="0.25">
      <c r="A11116" s="17"/>
    </row>
    <row r="11117" spans="1:1" ht="16" x14ac:dyDescent="0.25">
      <c r="A11117" s="17"/>
    </row>
    <row r="11118" spans="1:1" ht="16" x14ac:dyDescent="0.25">
      <c r="A11118" s="17"/>
    </row>
    <row r="11119" spans="1:1" ht="16" x14ac:dyDescent="0.25">
      <c r="A11119" s="17"/>
    </row>
    <row r="11120" spans="1:1" ht="16" x14ac:dyDescent="0.25">
      <c r="A11120" s="17"/>
    </row>
    <row r="11121" spans="1:1" ht="16" x14ac:dyDescent="0.25">
      <c r="A11121" s="17"/>
    </row>
    <row r="11122" spans="1:1" ht="16" x14ac:dyDescent="0.25">
      <c r="A11122" s="17"/>
    </row>
    <row r="11123" spans="1:1" ht="16" x14ac:dyDescent="0.25">
      <c r="A11123" s="17"/>
    </row>
    <row r="11124" spans="1:1" ht="16" x14ac:dyDescent="0.25">
      <c r="A11124" s="17"/>
    </row>
    <row r="11125" spans="1:1" ht="16" x14ac:dyDescent="0.25">
      <c r="A11125" s="17"/>
    </row>
    <row r="11126" spans="1:1" ht="16" x14ac:dyDescent="0.25">
      <c r="A11126" s="17"/>
    </row>
    <row r="11127" spans="1:1" ht="16" x14ac:dyDescent="0.25">
      <c r="A11127" s="17"/>
    </row>
    <row r="11128" spans="1:1" ht="16" x14ac:dyDescent="0.25">
      <c r="A11128" s="17"/>
    </row>
    <row r="11129" spans="1:1" ht="16" x14ac:dyDescent="0.25">
      <c r="A11129" s="17"/>
    </row>
    <row r="11130" spans="1:1" ht="16" x14ac:dyDescent="0.25">
      <c r="A11130" s="17"/>
    </row>
    <row r="11131" spans="1:1" ht="16" x14ac:dyDescent="0.25">
      <c r="A11131" s="17"/>
    </row>
    <row r="11132" spans="1:1" ht="16" x14ac:dyDescent="0.25">
      <c r="A11132" s="17"/>
    </row>
    <row r="11133" spans="1:1" ht="16" x14ac:dyDescent="0.25">
      <c r="A11133" s="17"/>
    </row>
    <row r="11134" spans="1:1" ht="16" x14ac:dyDescent="0.25">
      <c r="A11134" s="17"/>
    </row>
    <row r="11135" spans="1:1" ht="16" x14ac:dyDescent="0.25">
      <c r="A11135" s="17"/>
    </row>
    <row r="11136" spans="1:1" ht="16" x14ac:dyDescent="0.25">
      <c r="A11136" s="17"/>
    </row>
    <row r="11137" spans="1:1" ht="16" x14ac:dyDescent="0.25">
      <c r="A11137" s="17"/>
    </row>
    <row r="11138" spans="1:1" ht="16" x14ac:dyDescent="0.25">
      <c r="A11138" s="17"/>
    </row>
    <row r="11139" spans="1:1" ht="16" x14ac:dyDescent="0.25">
      <c r="A11139" s="17"/>
    </row>
    <row r="11140" spans="1:1" ht="16" x14ac:dyDescent="0.25">
      <c r="A11140" s="17"/>
    </row>
    <row r="11141" spans="1:1" ht="16" x14ac:dyDescent="0.25">
      <c r="A11141" s="17"/>
    </row>
    <row r="11142" spans="1:1" ht="16" x14ac:dyDescent="0.25">
      <c r="A11142" s="17"/>
    </row>
    <row r="11143" spans="1:1" ht="16" x14ac:dyDescent="0.25">
      <c r="A11143" s="17"/>
    </row>
    <row r="11144" spans="1:1" ht="16" x14ac:dyDescent="0.25">
      <c r="A11144" s="17"/>
    </row>
    <row r="11145" spans="1:1" ht="16" x14ac:dyDescent="0.25">
      <c r="A11145" s="17"/>
    </row>
    <row r="11146" spans="1:1" ht="16" x14ac:dyDescent="0.25">
      <c r="A11146" s="17"/>
    </row>
    <row r="11147" spans="1:1" ht="16" x14ac:dyDescent="0.25">
      <c r="A11147" s="17"/>
    </row>
    <row r="11148" spans="1:1" ht="16" x14ac:dyDescent="0.25">
      <c r="A11148" s="17"/>
    </row>
    <row r="11149" spans="1:1" ht="16" x14ac:dyDescent="0.25">
      <c r="A11149" s="17"/>
    </row>
    <row r="11150" spans="1:1" ht="16" x14ac:dyDescent="0.25">
      <c r="A11150" s="17"/>
    </row>
    <row r="11151" spans="1:1" ht="16" x14ac:dyDescent="0.25">
      <c r="A11151" s="17"/>
    </row>
    <row r="11152" spans="1:1" ht="16" x14ac:dyDescent="0.25">
      <c r="A11152" s="17"/>
    </row>
    <row r="11153" spans="1:1" ht="16" x14ac:dyDescent="0.25">
      <c r="A11153" s="17"/>
    </row>
    <row r="11154" spans="1:1" ht="16" x14ac:dyDescent="0.25">
      <c r="A11154" s="17"/>
    </row>
    <row r="11155" spans="1:1" ht="16" x14ac:dyDescent="0.25">
      <c r="A11155" s="17"/>
    </row>
    <row r="11156" spans="1:1" ht="16" x14ac:dyDescent="0.25">
      <c r="A11156" s="17"/>
    </row>
    <row r="11157" spans="1:1" ht="16" x14ac:dyDescent="0.25">
      <c r="A11157" s="17"/>
    </row>
    <row r="11158" spans="1:1" ht="16" x14ac:dyDescent="0.25">
      <c r="A11158" s="17"/>
    </row>
    <row r="11159" spans="1:1" ht="16" x14ac:dyDescent="0.25">
      <c r="A11159" s="17"/>
    </row>
    <row r="11160" spans="1:1" ht="16" x14ac:dyDescent="0.25">
      <c r="A11160" s="17"/>
    </row>
    <row r="11161" spans="1:1" ht="16" x14ac:dyDescent="0.25">
      <c r="A11161" s="17"/>
    </row>
    <row r="11162" spans="1:1" ht="16" x14ac:dyDescent="0.25">
      <c r="A11162" s="17"/>
    </row>
    <row r="11163" spans="1:1" ht="16" x14ac:dyDescent="0.25">
      <c r="A11163" s="17"/>
    </row>
    <row r="11164" spans="1:1" ht="16" x14ac:dyDescent="0.25">
      <c r="A11164" s="17"/>
    </row>
    <row r="11165" spans="1:1" ht="16" x14ac:dyDescent="0.25">
      <c r="A11165" s="17"/>
    </row>
    <row r="11166" spans="1:1" ht="16" x14ac:dyDescent="0.25">
      <c r="A11166" s="17"/>
    </row>
    <row r="11167" spans="1:1" ht="16" x14ac:dyDescent="0.25">
      <c r="A11167" s="17"/>
    </row>
    <row r="11168" spans="1:1" ht="16" x14ac:dyDescent="0.25">
      <c r="A11168" s="17"/>
    </row>
    <row r="11169" spans="1:1" ht="16" x14ac:dyDescent="0.25">
      <c r="A11169" s="17"/>
    </row>
    <row r="11170" spans="1:1" ht="16" x14ac:dyDescent="0.25">
      <c r="A11170" s="17"/>
    </row>
    <row r="11171" spans="1:1" ht="16" x14ac:dyDescent="0.25">
      <c r="A11171" s="17"/>
    </row>
    <row r="11172" spans="1:1" ht="16" x14ac:dyDescent="0.25">
      <c r="A11172" s="17"/>
    </row>
    <row r="11173" spans="1:1" ht="16" x14ac:dyDescent="0.25">
      <c r="A11173" s="17"/>
    </row>
    <row r="11174" spans="1:1" ht="16" x14ac:dyDescent="0.25">
      <c r="A11174" s="17"/>
    </row>
    <row r="11175" spans="1:1" ht="16" x14ac:dyDescent="0.25">
      <c r="A11175" s="17"/>
    </row>
    <row r="11176" spans="1:1" ht="16" x14ac:dyDescent="0.25">
      <c r="A11176" s="17"/>
    </row>
    <row r="11177" spans="1:1" ht="16" x14ac:dyDescent="0.25">
      <c r="A11177" s="17"/>
    </row>
    <row r="11178" spans="1:1" ht="16" x14ac:dyDescent="0.25">
      <c r="A11178" s="17"/>
    </row>
    <row r="11179" spans="1:1" ht="16" x14ac:dyDescent="0.25">
      <c r="A11179" s="17"/>
    </row>
    <row r="11180" spans="1:1" ht="16" x14ac:dyDescent="0.25">
      <c r="A11180" s="17"/>
    </row>
    <row r="11181" spans="1:1" ht="16" x14ac:dyDescent="0.25">
      <c r="A11181" s="17"/>
    </row>
    <row r="11182" spans="1:1" ht="16" x14ac:dyDescent="0.25">
      <c r="A11182" s="17"/>
    </row>
    <row r="11183" spans="1:1" ht="16" x14ac:dyDescent="0.25">
      <c r="A11183" s="17"/>
    </row>
    <row r="11184" spans="1:1" ht="16" x14ac:dyDescent="0.25">
      <c r="A11184" s="17"/>
    </row>
    <row r="11185" spans="1:1" ht="16" x14ac:dyDescent="0.25">
      <c r="A11185" s="17"/>
    </row>
    <row r="11186" spans="1:1" ht="16" x14ac:dyDescent="0.25">
      <c r="A11186" s="17"/>
    </row>
    <row r="11187" spans="1:1" ht="16" x14ac:dyDescent="0.25">
      <c r="A11187" s="17"/>
    </row>
    <row r="11188" spans="1:1" ht="16" x14ac:dyDescent="0.25">
      <c r="A11188" s="17"/>
    </row>
    <row r="11189" spans="1:1" ht="16" x14ac:dyDescent="0.25">
      <c r="A11189" s="17"/>
    </row>
    <row r="11190" spans="1:1" ht="16" x14ac:dyDescent="0.25">
      <c r="A11190" s="17"/>
    </row>
    <row r="11191" spans="1:1" ht="16" x14ac:dyDescent="0.25">
      <c r="A11191" s="17"/>
    </row>
    <row r="11192" spans="1:1" ht="16" x14ac:dyDescent="0.25">
      <c r="A11192" s="17"/>
    </row>
    <row r="11193" spans="1:1" ht="16" x14ac:dyDescent="0.25">
      <c r="A11193" s="17"/>
    </row>
    <row r="11194" spans="1:1" ht="16" x14ac:dyDescent="0.25">
      <c r="A11194" s="17"/>
    </row>
    <row r="11195" spans="1:1" ht="16" x14ac:dyDescent="0.25">
      <c r="A11195" s="17"/>
    </row>
    <row r="11196" spans="1:1" ht="16" x14ac:dyDescent="0.25">
      <c r="A11196" s="17"/>
    </row>
    <row r="11197" spans="1:1" ht="16" x14ac:dyDescent="0.25">
      <c r="A11197" s="17"/>
    </row>
    <row r="11198" spans="1:1" ht="16" x14ac:dyDescent="0.25">
      <c r="A11198" s="17"/>
    </row>
    <row r="11199" spans="1:1" ht="16" x14ac:dyDescent="0.25">
      <c r="A11199" s="17"/>
    </row>
    <row r="11200" spans="1:1" ht="16" x14ac:dyDescent="0.25">
      <c r="A11200" s="17"/>
    </row>
    <row r="11201" spans="1:1" ht="16" x14ac:dyDescent="0.25">
      <c r="A11201" s="17"/>
    </row>
    <row r="11202" spans="1:1" ht="16" x14ac:dyDescent="0.25">
      <c r="A11202" s="17"/>
    </row>
    <row r="11203" spans="1:1" ht="16" x14ac:dyDescent="0.25">
      <c r="A11203" s="17"/>
    </row>
    <row r="11204" spans="1:1" ht="16" x14ac:dyDescent="0.25">
      <c r="A11204" s="17"/>
    </row>
    <row r="11205" spans="1:1" ht="16" x14ac:dyDescent="0.25">
      <c r="A11205" s="17"/>
    </row>
    <row r="11206" spans="1:1" ht="16" x14ac:dyDescent="0.25">
      <c r="A11206" s="17"/>
    </row>
    <row r="11207" spans="1:1" ht="16" x14ac:dyDescent="0.25">
      <c r="A11207" s="17"/>
    </row>
    <row r="11208" spans="1:1" ht="16" x14ac:dyDescent="0.25">
      <c r="A11208" s="17"/>
    </row>
    <row r="11209" spans="1:1" ht="16" x14ac:dyDescent="0.25">
      <c r="A11209" s="17"/>
    </row>
    <row r="11210" spans="1:1" ht="16" x14ac:dyDescent="0.25">
      <c r="A11210" s="17"/>
    </row>
    <row r="11211" spans="1:1" ht="16" x14ac:dyDescent="0.25">
      <c r="A11211" s="17"/>
    </row>
    <row r="11212" spans="1:1" ht="16" x14ac:dyDescent="0.25">
      <c r="A11212" s="17"/>
    </row>
    <row r="11213" spans="1:1" ht="16" x14ac:dyDescent="0.25">
      <c r="A11213" s="17"/>
    </row>
    <row r="11214" spans="1:1" ht="16" x14ac:dyDescent="0.25">
      <c r="A11214" s="17"/>
    </row>
    <row r="11215" spans="1:1" ht="16" x14ac:dyDescent="0.25">
      <c r="A11215" s="17"/>
    </row>
    <row r="11216" spans="1:1" ht="16" x14ac:dyDescent="0.25">
      <c r="A11216" s="17"/>
    </row>
    <row r="11217" spans="1:1" ht="16" x14ac:dyDescent="0.25">
      <c r="A11217" s="17"/>
    </row>
    <row r="11218" spans="1:1" ht="16" x14ac:dyDescent="0.25">
      <c r="A11218" s="17"/>
    </row>
    <row r="11219" spans="1:1" ht="16" x14ac:dyDescent="0.25">
      <c r="A11219" s="17"/>
    </row>
    <row r="11220" spans="1:1" ht="16" x14ac:dyDescent="0.25">
      <c r="A11220" s="17"/>
    </row>
    <row r="11221" spans="1:1" ht="16" x14ac:dyDescent="0.25">
      <c r="A11221" s="17"/>
    </row>
    <row r="11222" spans="1:1" ht="16" x14ac:dyDescent="0.25">
      <c r="A11222" s="17"/>
    </row>
    <row r="11223" spans="1:1" ht="16" x14ac:dyDescent="0.25">
      <c r="A11223" s="17"/>
    </row>
    <row r="11224" spans="1:1" ht="16" x14ac:dyDescent="0.25">
      <c r="A11224" s="17"/>
    </row>
    <row r="11225" spans="1:1" ht="16" x14ac:dyDescent="0.25">
      <c r="A11225" s="17"/>
    </row>
    <row r="11226" spans="1:1" ht="16" x14ac:dyDescent="0.25">
      <c r="A11226" s="17"/>
    </row>
    <row r="11227" spans="1:1" ht="16" x14ac:dyDescent="0.25">
      <c r="A11227" s="17"/>
    </row>
    <row r="11228" spans="1:1" ht="16" x14ac:dyDescent="0.25">
      <c r="A11228" s="17"/>
    </row>
    <row r="11229" spans="1:1" ht="16" x14ac:dyDescent="0.25">
      <c r="A11229" s="17"/>
    </row>
    <row r="11230" spans="1:1" ht="16" x14ac:dyDescent="0.25">
      <c r="A11230" s="17"/>
    </row>
    <row r="11231" spans="1:1" ht="16" x14ac:dyDescent="0.25">
      <c r="A11231" s="17"/>
    </row>
    <row r="11232" spans="1:1" ht="16" x14ac:dyDescent="0.25">
      <c r="A11232" s="17"/>
    </row>
    <row r="11233" spans="1:1" ht="16" x14ac:dyDescent="0.25">
      <c r="A11233" s="17"/>
    </row>
    <row r="11234" spans="1:1" ht="16" x14ac:dyDescent="0.25">
      <c r="A11234" s="17"/>
    </row>
    <row r="11235" spans="1:1" ht="16" x14ac:dyDescent="0.25">
      <c r="A11235" s="17"/>
    </row>
    <row r="11236" spans="1:1" ht="16" x14ac:dyDescent="0.25">
      <c r="A11236" s="17"/>
    </row>
    <row r="11237" spans="1:1" ht="16" x14ac:dyDescent="0.25">
      <c r="A11237" s="17"/>
    </row>
    <row r="11238" spans="1:1" ht="16" x14ac:dyDescent="0.25">
      <c r="A11238" s="17"/>
    </row>
    <row r="11239" spans="1:1" ht="16" x14ac:dyDescent="0.25">
      <c r="A11239" s="17"/>
    </row>
    <row r="11240" spans="1:1" ht="16" x14ac:dyDescent="0.25">
      <c r="A11240" s="17"/>
    </row>
    <row r="11241" spans="1:1" ht="16" x14ac:dyDescent="0.25">
      <c r="A11241" s="17"/>
    </row>
    <row r="11242" spans="1:1" ht="16" x14ac:dyDescent="0.25">
      <c r="A11242" s="17"/>
    </row>
    <row r="11243" spans="1:1" ht="16" x14ac:dyDescent="0.25">
      <c r="A11243" s="17"/>
    </row>
    <row r="11244" spans="1:1" ht="16" x14ac:dyDescent="0.25">
      <c r="A11244" s="17"/>
    </row>
    <row r="11245" spans="1:1" ht="16" x14ac:dyDescent="0.25">
      <c r="A11245" s="17"/>
    </row>
    <row r="11246" spans="1:1" ht="16" x14ac:dyDescent="0.25">
      <c r="A11246" s="17"/>
    </row>
    <row r="11247" spans="1:1" ht="16" x14ac:dyDescent="0.25">
      <c r="A11247" s="17"/>
    </row>
    <row r="11248" spans="1:1" ht="16" x14ac:dyDescent="0.25">
      <c r="A11248" s="17"/>
    </row>
    <row r="11249" spans="1:1" ht="16" x14ac:dyDescent="0.25">
      <c r="A11249" s="17"/>
    </row>
    <row r="11250" spans="1:1" ht="16" x14ac:dyDescent="0.25">
      <c r="A11250" s="17"/>
    </row>
    <row r="11251" spans="1:1" ht="16" x14ac:dyDescent="0.25">
      <c r="A11251" s="17"/>
    </row>
    <row r="11252" spans="1:1" ht="16" x14ac:dyDescent="0.25">
      <c r="A11252" s="17"/>
    </row>
    <row r="11253" spans="1:1" ht="16" x14ac:dyDescent="0.25">
      <c r="A11253" s="17"/>
    </row>
    <row r="11254" spans="1:1" ht="16" x14ac:dyDescent="0.25">
      <c r="A11254" s="17"/>
    </row>
    <row r="11255" spans="1:1" ht="16" x14ac:dyDescent="0.25">
      <c r="A11255" s="17"/>
    </row>
    <row r="11256" spans="1:1" ht="16" x14ac:dyDescent="0.25">
      <c r="A11256" s="17"/>
    </row>
    <row r="11257" spans="1:1" ht="16" x14ac:dyDescent="0.25">
      <c r="A11257" s="17"/>
    </row>
    <row r="11258" spans="1:1" ht="16" x14ac:dyDescent="0.25">
      <c r="A11258" s="17"/>
    </row>
    <row r="11259" spans="1:1" ht="16" x14ac:dyDescent="0.25">
      <c r="A11259" s="17"/>
    </row>
    <row r="11260" spans="1:1" ht="16" x14ac:dyDescent="0.25">
      <c r="A11260" s="17"/>
    </row>
    <row r="11261" spans="1:1" ht="16" x14ac:dyDescent="0.25">
      <c r="A11261" s="17"/>
    </row>
    <row r="11262" spans="1:1" ht="16" x14ac:dyDescent="0.25">
      <c r="A11262" s="17"/>
    </row>
    <row r="11263" spans="1:1" ht="16" x14ac:dyDescent="0.25">
      <c r="A11263" s="17"/>
    </row>
    <row r="11264" spans="1:1" ht="16" x14ac:dyDescent="0.25">
      <c r="A11264" s="17"/>
    </row>
    <row r="11265" spans="1:1" ht="16" x14ac:dyDescent="0.25">
      <c r="A11265" s="17"/>
    </row>
    <row r="11266" spans="1:1" ht="16" x14ac:dyDescent="0.25">
      <c r="A11266" s="17"/>
    </row>
    <row r="11267" spans="1:1" ht="16" x14ac:dyDescent="0.25">
      <c r="A11267" s="17"/>
    </row>
    <row r="11268" spans="1:1" ht="16" x14ac:dyDescent="0.25">
      <c r="A11268" s="17"/>
    </row>
    <row r="11269" spans="1:1" ht="16" x14ac:dyDescent="0.25">
      <c r="A11269" s="17"/>
    </row>
    <row r="11270" spans="1:1" ht="16" x14ac:dyDescent="0.25">
      <c r="A11270" s="17"/>
    </row>
    <row r="11271" spans="1:1" ht="16" x14ac:dyDescent="0.25">
      <c r="A11271" s="17"/>
    </row>
    <row r="11272" spans="1:1" ht="16" x14ac:dyDescent="0.25">
      <c r="A11272" s="17"/>
    </row>
    <row r="11273" spans="1:1" ht="16" x14ac:dyDescent="0.25">
      <c r="A11273" s="17"/>
    </row>
    <row r="11274" spans="1:1" ht="16" x14ac:dyDescent="0.25">
      <c r="A11274" s="17"/>
    </row>
    <row r="11275" spans="1:1" ht="16" x14ac:dyDescent="0.25">
      <c r="A11275" s="17"/>
    </row>
    <row r="11276" spans="1:1" ht="16" x14ac:dyDescent="0.25">
      <c r="A11276" s="17"/>
    </row>
    <row r="11277" spans="1:1" ht="16" x14ac:dyDescent="0.25">
      <c r="A11277" s="17"/>
    </row>
    <row r="11278" spans="1:1" ht="16" x14ac:dyDescent="0.25">
      <c r="A11278" s="17"/>
    </row>
    <row r="11279" spans="1:1" ht="16" x14ac:dyDescent="0.25">
      <c r="A11279" s="17"/>
    </row>
    <row r="11280" spans="1:1" ht="16" x14ac:dyDescent="0.25">
      <c r="A11280" s="17"/>
    </row>
    <row r="11281" spans="1:1" ht="16" x14ac:dyDescent="0.25">
      <c r="A11281" s="17"/>
    </row>
    <row r="11282" spans="1:1" ht="16" x14ac:dyDescent="0.25">
      <c r="A11282" s="17"/>
    </row>
    <row r="11283" spans="1:1" ht="16" x14ac:dyDescent="0.25">
      <c r="A11283" s="17"/>
    </row>
    <row r="11284" spans="1:1" ht="16" x14ac:dyDescent="0.25">
      <c r="A11284" s="17"/>
    </row>
    <row r="11285" spans="1:1" ht="16" x14ac:dyDescent="0.25">
      <c r="A11285" s="17"/>
    </row>
    <row r="11286" spans="1:1" ht="16" x14ac:dyDescent="0.25">
      <c r="A11286" s="17"/>
    </row>
    <row r="11287" spans="1:1" ht="16" x14ac:dyDescent="0.25">
      <c r="A11287" s="17"/>
    </row>
    <row r="11288" spans="1:1" ht="16" x14ac:dyDescent="0.25">
      <c r="A11288" s="17"/>
    </row>
    <row r="11289" spans="1:1" ht="16" x14ac:dyDescent="0.25">
      <c r="A11289" s="17"/>
    </row>
    <row r="11290" spans="1:1" ht="16" x14ac:dyDescent="0.25">
      <c r="A11290" s="17"/>
    </row>
    <row r="11291" spans="1:1" ht="16" x14ac:dyDescent="0.25">
      <c r="A11291" s="17"/>
    </row>
    <row r="11292" spans="1:1" ht="16" x14ac:dyDescent="0.25">
      <c r="A11292" s="17"/>
    </row>
    <row r="11293" spans="1:1" ht="16" x14ac:dyDescent="0.25">
      <c r="A11293" s="17"/>
    </row>
    <row r="11294" spans="1:1" ht="16" x14ac:dyDescent="0.25">
      <c r="A11294" s="17"/>
    </row>
    <row r="11295" spans="1:1" ht="16" x14ac:dyDescent="0.25">
      <c r="A11295" s="17"/>
    </row>
    <row r="11296" spans="1:1" ht="16" x14ac:dyDescent="0.25">
      <c r="A11296" s="17"/>
    </row>
    <row r="11297" spans="1:1" ht="16" x14ac:dyDescent="0.25">
      <c r="A11297" s="17"/>
    </row>
    <row r="11298" spans="1:1" ht="16" x14ac:dyDescent="0.25">
      <c r="A11298" s="17"/>
    </row>
    <row r="11299" spans="1:1" ht="16" x14ac:dyDescent="0.25">
      <c r="A11299" s="17"/>
    </row>
    <row r="11300" spans="1:1" ht="16" x14ac:dyDescent="0.25">
      <c r="A11300" s="17"/>
    </row>
    <row r="11301" spans="1:1" ht="16" x14ac:dyDescent="0.25">
      <c r="A11301" s="17"/>
    </row>
    <row r="11302" spans="1:1" ht="16" x14ac:dyDescent="0.25">
      <c r="A11302" s="17"/>
    </row>
    <row r="11303" spans="1:1" ht="16" x14ac:dyDescent="0.25">
      <c r="A11303" s="17"/>
    </row>
    <row r="11304" spans="1:1" ht="16" x14ac:dyDescent="0.25">
      <c r="A11304" s="17"/>
    </row>
    <row r="11305" spans="1:1" ht="16" x14ac:dyDescent="0.25">
      <c r="A11305" s="17"/>
    </row>
    <row r="11306" spans="1:1" ht="16" x14ac:dyDescent="0.25">
      <c r="A11306" s="17"/>
    </row>
    <row r="11307" spans="1:1" ht="16" x14ac:dyDescent="0.25">
      <c r="A11307" s="17"/>
    </row>
    <row r="11308" spans="1:1" ht="16" x14ac:dyDescent="0.25">
      <c r="A11308" s="17"/>
    </row>
    <row r="11309" spans="1:1" ht="16" x14ac:dyDescent="0.25">
      <c r="A11309" s="17"/>
    </row>
    <row r="11310" spans="1:1" ht="16" x14ac:dyDescent="0.25">
      <c r="A11310" s="17"/>
    </row>
    <row r="11311" spans="1:1" ht="16" x14ac:dyDescent="0.25">
      <c r="A11311" s="17"/>
    </row>
    <row r="11312" spans="1:1" ht="16" x14ac:dyDescent="0.25">
      <c r="A11312" s="17"/>
    </row>
    <row r="11313" spans="1:1" ht="16" x14ac:dyDescent="0.25">
      <c r="A11313" s="17"/>
    </row>
    <row r="11314" spans="1:1" ht="16" x14ac:dyDescent="0.25">
      <c r="A11314" s="17"/>
    </row>
    <row r="11315" spans="1:1" ht="16" x14ac:dyDescent="0.25">
      <c r="A11315" s="17"/>
    </row>
    <row r="11316" spans="1:1" ht="16" x14ac:dyDescent="0.25">
      <c r="A11316" s="17"/>
    </row>
    <row r="11317" spans="1:1" ht="16" x14ac:dyDescent="0.25">
      <c r="A11317" s="17"/>
    </row>
    <row r="11318" spans="1:1" ht="16" x14ac:dyDescent="0.25">
      <c r="A11318" s="17"/>
    </row>
    <row r="11319" spans="1:1" ht="16" x14ac:dyDescent="0.25">
      <c r="A11319" s="17"/>
    </row>
    <row r="11320" spans="1:1" ht="16" x14ac:dyDescent="0.25">
      <c r="A11320" s="17"/>
    </row>
    <row r="11321" spans="1:1" ht="16" x14ac:dyDescent="0.25">
      <c r="A11321" s="17"/>
    </row>
    <row r="11322" spans="1:1" ht="16" x14ac:dyDescent="0.25">
      <c r="A11322" s="17"/>
    </row>
    <row r="11323" spans="1:1" ht="16" x14ac:dyDescent="0.25">
      <c r="A11323" s="17"/>
    </row>
    <row r="11324" spans="1:1" ht="16" x14ac:dyDescent="0.25">
      <c r="A11324" s="17"/>
    </row>
    <row r="11325" spans="1:1" ht="16" x14ac:dyDescent="0.25">
      <c r="A11325" s="17"/>
    </row>
    <row r="11326" spans="1:1" ht="16" x14ac:dyDescent="0.25">
      <c r="A11326" s="17"/>
    </row>
    <row r="11327" spans="1:1" ht="16" x14ac:dyDescent="0.25">
      <c r="A11327" s="17"/>
    </row>
    <row r="11328" spans="1:1" ht="16" x14ac:dyDescent="0.25">
      <c r="A11328" s="17"/>
    </row>
    <row r="11329" spans="1:1" ht="16" x14ac:dyDescent="0.25">
      <c r="A11329" s="17"/>
    </row>
    <row r="11330" spans="1:1" ht="16" x14ac:dyDescent="0.25">
      <c r="A11330" s="17"/>
    </row>
    <row r="11331" spans="1:1" ht="16" x14ac:dyDescent="0.25">
      <c r="A11331" s="17"/>
    </row>
    <row r="11332" spans="1:1" ht="16" x14ac:dyDescent="0.25">
      <c r="A11332" s="17"/>
    </row>
    <row r="11333" spans="1:1" ht="16" x14ac:dyDescent="0.25">
      <c r="A11333" s="17"/>
    </row>
    <row r="11334" spans="1:1" ht="16" x14ac:dyDescent="0.25">
      <c r="A11334" s="17"/>
    </row>
    <row r="11335" spans="1:1" ht="16" x14ac:dyDescent="0.25">
      <c r="A11335" s="17"/>
    </row>
    <row r="11336" spans="1:1" ht="16" x14ac:dyDescent="0.25">
      <c r="A11336" s="17"/>
    </row>
    <row r="11337" spans="1:1" ht="16" x14ac:dyDescent="0.25">
      <c r="A11337" s="17"/>
    </row>
    <row r="11338" spans="1:1" ht="16" x14ac:dyDescent="0.25">
      <c r="A11338" s="17"/>
    </row>
    <row r="11339" spans="1:1" ht="16" x14ac:dyDescent="0.25">
      <c r="A11339" s="17"/>
    </row>
    <row r="11340" spans="1:1" ht="16" x14ac:dyDescent="0.25">
      <c r="A11340" s="17"/>
    </row>
    <row r="11341" spans="1:1" ht="16" x14ac:dyDescent="0.25">
      <c r="A11341" s="17"/>
    </row>
    <row r="11342" spans="1:1" ht="16" x14ac:dyDescent="0.25">
      <c r="A11342" s="17"/>
    </row>
    <row r="11343" spans="1:1" ht="16" x14ac:dyDescent="0.25">
      <c r="A11343" s="17"/>
    </row>
    <row r="11344" spans="1:1" ht="16" x14ac:dyDescent="0.25">
      <c r="A11344" s="17"/>
    </row>
    <row r="11345" spans="1:1" ht="16" x14ac:dyDescent="0.25">
      <c r="A11345" s="17"/>
    </row>
    <row r="11346" spans="1:1" ht="16" x14ac:dyDescent="0.25">
      <c r="A11346" s="17"/>
    </row>
    <row r="11347" spans="1:1" ht="16" x14ac:dyDescent="0.25">
      <c r="A11347" s="17"/>
    </row>
    <row r="11348" spans="1:1" ht="16" x14ac:dyDescent="0.25">
      <c r="A11348" s="17"/>
    </row>
    <row r="11349" spans="1:1" ht="16" x14ac:dyDescent="0.25">
      <c r="A11349" s="17"/>
    </row>
    <row r="11350" spans="1:1" ht="16" x14ac:dyDescent="0.25">
      <c r="A11350" s="17"/>
    </row>
    <row r="11351" spans="1:1" ht="16" x14ac:dyDescent="0.25">
      <c r="A11351" s="17"/>
    </row>
    <row r="11352" spans="1:1" ht="16" x14ac:dyDescent="0.25">
      <c r="A11352" s="17"/>
    </row>
    <row r="11353" spans="1:1" ht="16" x14ac:dyDescent="0.25">
      <c r="A11353" s="17"/>
    </row>
    <row r="11354" spans="1:1" ht="16" x14ac:dyDescent="0.25">
      <c r="A11354" s="17"/>
    </row>
    <row r="11355" spans="1:1" ht="16" x14ac:dyDescent="0.25">
      <c r="A11355" s="17"/>
    </row>
    <row r="11356" spans="1:1" ht="16" x14ac:dyDescent="0.25">
      <c r="A11356" s="17"/>
    </row>
    <row r="11357" spans="1:1" ht="16" x14ac:dyDescent="0.25">
      <c r="A11357" s="17"/>
    </row>
    <row r="11358" spans="1:1" ht="16" x14ac:dyDescent="0.25">
      <c r="A11358" s="17"/>
    </row>
    <row r="11359" spans="1:1" ht="16" x14ac:dyDescent="0.25">
      <c r="A11359" s="17"/>
    </row>
    <row r="11360" spans="1:1" ht="16" x14ac:dyDescent="0.25">
      <c r="A11360" s="17"/>
    </row>
    <row r="11361" spans="1:1" ht="16" x14ac:dyDescent="0.25">
      <c r="A11361" s="17"/>
    </row>
    <row r="11362" spans="1:1" ht="16" x14ac:dyDescent="0.25">
      <c r="A11362" s="17"/>
    </row>
    <row r="11363" spans="1:1" ht="16" x14ac:dyDescent="0.25">
      <c r="A11363" s="17"/>
    </row>
    <row r="11364" spans="1:1" ht="16" x14ac:dyDescent="0.25">
      <c r="A11364" s="17"/>
    </row>
    <row r="11365" spans="1:1" ht="16" x14ac:dyDescent="0.25">
      <c r="A11365" s="17"/>
    </row>
    <row r="11366" spans="1:1" ht="16" x14ac:dyDescent="0.25">
      <c r="A11366" s="17"/>
    </row>
    <row r="11367" spans="1:1" ht="16" x14ac:dyDescent="0.25">
      <c r="A11367" s="17"/>
    </row>
    <row r="11368" spans="1:1" ht="16" x14ac:dyDescent="0.25">
      <c r="A11368" s="17"/>
    </row>
    <row r="11369" spans="1:1" ht="16" x14ac:dyDescent="0.25">
      <c r="A11369" s="17"/>
    </row>
    <row r="11370" spans="1:1" ht="16" x14ac:dyDescent="0.25">
      <c r="A11370" s="17"/>
    </row>
    <row r="11371" spans="1:1" ht="16" x14ac:dyDescent="0.25">
      <c r="A11371" s="17"/>
    </row>
    <row r="11372" spans="1:1" ht="16" x14ac:dyDescent="0.25">
      <c r="A11372" s="17"/>
    </row>
    <row r="11373" spans="1:1" ht="16" x14ac:dyDescent="0.25">
      <c r="A11373" s="17"/>
    </row>
    <row r="11374" spans="1:1" ht="16" x14ac:dyDescent="0.25">
      <c r="A11374" s="17"/>
    </row>
    <row r="11375" spans="1:1" ht="16" x14ac:dyDescent="0.25">
      <c r="A11375" s="17"/>
    </row>
    <row r="11376" spans="1:1" ht="16" x14ac:dyDescent="0.25">
      <c r="A11376" s="17"/>
    </row>
    <row r="11377" spans="1:1" ht="16" x14ac:dyDescent="0.25">
      <c r="A11377" s="17"/>
    </row>
    <row r="11378" spans="1:1" ht="16" x14ac:dyDescent="0.25">
      <c r="A11378" s="17"/>
    </row>
    <row r="11379" spans="1:1" ht="16" x14ac:dyDescent="0.25">
      <c r="A11379" s="17"/>
    </row>
    <row r="11380" spans="1:1" ht="16" x14ac:dyDescent="0.25">
      <c r="A11380" s="17"/>
    </row>
    <row r="11381" spans="1:1" ht="16" x14ac:dyDescent="0.25">
      <c r="A11381" s="17"/>
    </row>
    <row r="11382" spans="1:1" ht="16" x14ac:dyDescent="0.25">
      <c r="A11382" s="17"/>
    </row>
    <row r="11383" spans="1:1" ht="16" x14ac:dyDescent="0.25">
      <c r="A11383" s="17"/>
    </row>
    <row r="11384" spans="1:1" ht="16" x14ac:dyDescent="0.25">
      <c r="A11384" s="17"/>
    </row>
    <row r="11385" spans="1:1" ht="16" x14ac:dyDescent="0.25">
      <c r="A11385" s="17"/>
    </row>
    <row r="11386" spans="1:1" ht="16" x14ac:dyDescent="0.25">
      <c r="A11386" s="17"/>
    </row>
    <row r="11387" spans="1:1" ht="16" x14ac:dyDescent="0.25">
      <c r="A11387" s="17"/>
    </row>
    <row r="11388" spans="1:1" ht="16" x14ac:dyDescent="0.25">
      <c r="A11388" s="17"/>
    </row>
    <row r="11389" spans="1:1" ht="16" x14ac:dyDescent="0.25">
      <c r="A11389" s="17"/>
    </row>
    <row r="11390" spans="1:1" ht="16" x14ac:dyDescent="0.25">
      <c r="A11390" s="17"/>
    </row>
    <row r="11391" spans="1:1" ht="16" x14ac:dyDescent="0.25">
      <c r="A11391" s="17"/>
    </row>
    <row r="11392" spans="1:1" ht="16" x14ac:dyDescent="0.25">
      <c r="A11392" s="17"/>
    </row>
    <row r="11393" spans="1:1" ht="16" x14ac:dyDescent="0.25">
      <c r="A11393" s="17"/>
    </row>
    <row r="11394" spans="1:1" ht="16" x14ac:dyDescent="0.25">
      <c r="A11394" s="17"/>
    </row>
    <row r="11395" spans="1:1" ht="16" x14ac:dyDescent="0.25">
      <c r="A11395" s="17"/>
    </row>
    <row r="11396" spans="1:1" ht="16" x14ac:dyDescent="0.25">
      <c r="A11396" s="17"/>
    </row>
    <row r="11397" spans="1:1" ht="16" x14ac:dyDescent="0.25">
      <c r="A11397" s="17"/>
    </row>
    <row r="11398" spans="1:1" ht="16" x14ac:dyDescent="0.25">
      <c r="A11398" s="17"/>
    </row>
    <row r="11399" spans="1:1" ht="16" x14ac:dyDescent="0.25">
      <c r="A11399" s="17"/>
    </row>
    <row r="11400" spans="1:1" ht="16" x14ac:dyDescent="0.25">
      <c r="A11400" s="17"/>
    </row>
    <row r="11401" spans="1:1" ht="16" x14ac:dyDescent="0.25">
      <c r="A11401" s="17"/>
    </row>
    <row r="11402" spans="1:1" ht="16" x14ac:dyDescent="0.25">
      <c r="A11402" s="17"/>
    </row>
    <row r="11403" spans="1:1" ht="16" x14ac:dyDescent="0.25">
      <c r="A11403" s="17"/>
    </row>
    <row r="11404" spans="1:1" ht="16" x14ac:dyDescent="0.25">
      <c r="A11404" s="17"/>
    </row>
    <row r="11405" spans="1:1" ht="16" x14ac:dyDescent="0.25">
      <c r="A11405" s="17"/>
    </row>
    <row r="11406" spans="1:1" ht="16" x14ac:dyDescent="0.25">
      <c r="A11406" s="17"/>
    </row>
    <row r="11407" spans="1:1" ht="16" x14ac:dyDescent="0.25">
      <c r="A11407" s="17"/>
    </row>
    <row r="11408" spans="1:1" ht="16" x14ac:dyDescent="0.25">
      <c r="A11408" s="17"/>
    </row>
    <row r="11409" spans="1:1" ht="16" x14ac:dyDescent="0.25">
      <c r="A11409" s="17"/>
    </row>
    <row r="11410" spans="1:1" ht="16" x14ac:dyDescent="0.25">
      <c r="A11410" s="17"/>
    </row>
    <row r="11411" spans="1:1" ht="16" x14ac:dyDescent="0.25">
      <c r="A11411" s="17"/>
    </row>
    <row r="11412" spans="1:1" ht="16" x14ac:dyDescent="0.25">
      <c r="A11412" s="17"/>
    </row>
    <row r="11413" spans="1:1" ht="16" x14ac:dyDescent="0.25">
      <c r="A11413" s="17"/>
    </row>
    <row r="11414" spans="1:1" ht="16" x14ac:dyDescent="0.25">
      <c r="A11414" s="17"/>
    </row>
    <row r="11415" spans="1:1" ht="16" x14ac:dyDescent="0.25">
      <c r="A11415" s="17"/>
    </row>
    <row r="11416" spans="1:1" ht="16" x14ac:dyDescent="0.25">
      <c r="A11416" s="17"/>
    </row>
    <row r="11417" spans="1:1" ht="16" x14ac:dyDescent="0.25">
      <c r="A11417" s="17"/>
    </row>
    <row r="11418" spans="1:1" ht="16" x14ac:dyDescent="0.25">
      <c r="A11418" s="17"/>
    </row>
    <row r="11419" spans="1:1" ht="16" x14ac:dyDescent="0.25">
      <c r="A11419" s="17"/>
    </row>
    <row r="11420" spans="1:1" ht="16" x14ac:dyDescent="0.25">
      <c r="A11420" s="17"/>
    </row>
    <row r="11421" spans="1:1" ht="16" x14ac:dyDescent="0.25">
      <c r="A11421" s="17"/>
    </row>
    <row r="11422" spans="1:1" ht="16" x14ac:dyDescent="0.25">
      <c r="A11422" s="17"/>
    </row>
    <row r="11423" spans="1:1" ht="16" x14ac:dyDescent="0.25">
      <c r="A11423" s="17"/>
    </row>
    <row r="11424" spans="1:1" ht="16" x14ac:dyDescent="0.25">
      <c r="A11424" s="17"/>
    </row>
    <row r="11425" spans="1:1" ht="16" x14ac:dyDescent="0.25">
      <c r="A11425" s="17"/>
    </row>
    <row r="11426" spans="1:1" ht="16" x14ac:dyDescent="0.25">
      <c r="A11426" s="17"/>
    </row>
    <row r="11427" spans="1:1" ht="16" x14ac:dyDescent="0.25">
      <c r="A11427" s="17"/>
    </row>
    <row r="11428" spans="1:1" ht="16" x14ac:dyDescent="0.25">
      <c r="A11428" s="17"/>
    </row>
    <row r="11429" spans="1:1" ht="16" x14ac:dyDescent="0.25">
      <c r="A11429" s="17"/>
    </row>
    <row r="11430" spans="1:1" ht="16" x14ac:dyDescent="0.25">
      <c r="A11430" s="17"/>
    </row>
    <row r="11431" spans="1:1" ht="16" x14ac:dyDescent="0.25">
      <c r="A11431" s="17"/>
    </row>
    <row r="11432" spans="1:1" ht="16" x14ac:dyDescent="0.25">
      <c r="A11432" s="17"/>
    </row>
    <row r="11433" spans="1:1" ht="16" x14ac:dyDescent="0.25">
      <c r="A11433" s="17"/>
    </row>
    <row r="11434" spans="1:1" ht="16" x14ac:dyDescent="0.25">
      <c r="A11434" s="17"/>
    </row>
    <row r="11435" spans="1:1" ht="16" x14ac:dyDescent="0.25">
      <c r="A11435" s="17"/>
    </row>
    <row r="11436" spans="1:1" ht="16" x14ac:dyDescent="0.25">
      <c r="A11436" s="17"/>
    </row>
    <row r="11437" spans="1:1" ht="16" x14ac:dyDescent="0.25">
      <c r="A11437" s="17"/>
    </row>
    <row r="11438" spans="1:1" ht="16" x14ac:dyDescent="0.25">
      <c r="A11438" s="17"/>
    </row>
    <row r="11439" spans="1:1" ht="16" x14ac:dyDescent="0.25">
      <c r="A11439" s="17"/>
    </row>
    <row r="11440" spans="1:1" ht="16" x14ac:dyDescent="0.25">
      <c r="A11440" s="17"/>
    </row>
    <row r="11441" spans="1:1" ht="16" x14ac:dyDescent="0.25">
      <c r="A11441" s="17"/>
    </row>
    <row r="11442" spans="1:1" ht="16" x14ac:dyDescent="0.25">
      <c r="A11442" s="17"/>
    </row>
    <row r="11443" spans="1:1" ht="16" x14ac:dyDescent="0.25">
      <c r="A11443" s="17"/>
    </row>
    <row r="11444" spans="1:1" ht="16" x14ac:dyDescent="0.25">
      <c r="A11444" s="17"/>
    </row>
    <row r="11445" spans="1:1" ht="16" x14ac:dyDescent="0.25">
      <c r="A11445" s="17"/>
    </row>
    <row r="11446" spans="1:1" ht="16" x14ac:dyDescent="0.25">
      <c r="A11446" s="17"/>
    </row>
    <row r="11447" spans="1:1" ht="16" x14ac:dyDescent="0.25">
      <c r="A11447" s="17"/>
    </row>
    <row r="11448" spans="1:1" ht="16" x14ac:dyDescent="0.25">
      <c r="A11448" s="17"/>
    </row>
    <row r="11449" spans="1:1" ht="16" x14ac:dyDescent="0.25">
      <c r="A11449" s="17"/>
    </row>
    <row r="11450" spans="1:1" ht="16" x14ac:dyDescent="0.25">
      <c r="A11450" s="17"/>
    </row>
    <row r="11451" spans="1:1" ht="16" x14ac:dyDescent="0.25">
      <c r="A11451" s="17"/>
    </row>
    <row r="11452" spans="1:1" ht="16" x14ac:dyDescent="0.25">
      <c r="A11452" s="17"/>
    </row>
    <row r="11453" spans="1:1" ht="16" x14ac:dyDescent="0.25">
      <c r="A11453" s="17"/>
    </row>
    <row r="11454" spans="1:1" ht="16" x14ac:dyDescent="0.25">
      <c r="A11454" s="17"/>
    </row>
    <row r="11455" spans="1:1" ht="16" x14ac:dyDescent="0.25">
      <c r="A11455" s="17"/>
    </row>
    <row r="11456" spans="1:1" ht="16" x14ac:dyDescent="0.25">
      <c r="A11456" s="17"/>
    </row>
    <row r="11457" spans="1:1" ht="16" x14ac:dyDescent="0.25">
      <c r="A11457" s="17"/>
    </row>
    <row r="11458" spans="1:1" ht="16" x14ac:dyDescent="0.25">
      <c r="A11458" s="17"/>
    </row>
    <row r="11459" spans="1:1" ht="16" x14ac:dyDescent="0.25">
      <c r="A11459" s="17"/>
    </row>
    <row r="11460" spans="1:1" ht="16" x14ac:dyDescent="0.25">
      <c r="A11460" s="17"/>
    </row>
    <row r="11461" spans="1:1" ht="16" x14ac:dyDescent="0.25">
      <c r="A11461" s="17"/>
    </row>
    <row r="11462" spans="1:1" ht="16" x14ac:dyDescent="0.25">
      <c r="A11462" s="17"/>
    </row>
    <row r="11463" spans="1:1" ht="16" x14ac:dyDescent="0.25">
      <c r="A11463" s="17"/>
    </row>
    <row r="11464" spans="1:1" ht="16" x14ac:dyDescent="0.25">
      <c r="A11464" s="17"/>
    </row>
    <row r="11465" spans="1:1" ht="16" x14ac:dyDescent="0.25">
      <c r="A11465" s="17"/>
    </row>
    <row r="11466" spans="1:1" ht="16" x14ac:dyDescent="0.25">
      <c r="A11466" s="17"/>
    </row>
    <row r="11467" spans="1:1" ht="16" x14ac:dyDescent="0.25">
      <c r="A11467" s="17"/>
    </row>
    <row r="11468" spans="1:1" ht="16" x14ac:dyDescent="0.25">
      <c r="A11468" s="17"/>
    </row>
    <row r="11469" spans="1:1" ht="16" x14ac:dyDescent="0.25">
      <c r="A11469" s="17"/>
    </row>
    <row r="11470" spans="1:1" ht="16" x14ac:dyDescent="0.25">
      <c r="A11470" s="17"/>
    </row>
    <row r="11471" spans="1:1" ht="16" x14ac:dyDescent="0.25">
      <c r="A11471" s="17"/>
    </row>
    <row r="11472" spans="1:1" ht="16" x14ac:dyDescent="0.25">
      <c r="A11472" s="17"/>
    </row>
    <row r="11473" spans="1:1" ht="16" x14ac:dyDescent="0.25">
      <c r="A11473" s="17"/>
    </row>
    <row r="11474" spans="1:1" ht="16" x14ac:dyDescent="0.25">
      <c r="A11474" s="17"/>
    </row>
    <row r="11475" spans="1:1" ht="16" x14ac:dyDescent="0.25">
      <c r="A11475" s="17"/>
    </row>
    <row r="11476" spans="1:1" ht="16" x14ac:dyDescent="0.25">
      <c r="A11476" s="17"/>
    </row>
    <row r="11477" spans="1:1" ht="16" x14ac:dyDescent="0.25">
      <c r="A11477" s="17"/>
    </row>
    <row r="11478" spans="1:1" ht="16" x14ac:dyDescent="0.25">
      <c r="A11478" s="17"/>
    </row>
    <row r="11479" spans="1:1" ht="16" x14ac:dyDescent="0.25">
      <c r="A11479" s="17"/>
    </row>
    <row r="11480" spans="1:1" ht="16" x14ac:dyDescent="0.25">
      <c r="A11480" s="17"/>
    </row>
    <row r="11481" spans="1:1" ht="16" x14ac:dyDescent="0.25">
      <c r="A11481" s="17"/>
    </row>
    <row r="11482" spans="1:1" ht="16" x14ac:dyDescent="0.25">
      <c r="A11482" s="17"/>
    </row>
    <row r="11483" spans="1:1" ht="16" x14ac:dyDescent="0.25">
      <c r="A11483" s="17"/>
    </row>
    <row r="11484" spans="1:1" ht="16" x14ac:dyDescent="0.25">
      <c r="A11484" s="17"/>
    </row>
    <row r="11485" spans="1:1" ht="16" x14ac:dyDescent="0.25">
      <c r="A11485" s="17"/>
    </row>
    <row r="11486" spans="1:1" ht="16" x14ac:dyDescent="0.25">
      <c r="A11486" s="17"/>
    </row>
    <row r="11487" spans="1:1" ht="16" x14ac:dyDescent="0.25">
      <c r="A11487" s="17"/>
    </row>
    <row r="11488" spans="1:1" ht="16" x14ac:dyDescent="0.25">
      <c r="A11488" s="17"/>
    </row>
    <row r="11489" spans="1:1" ht="16" x14ac:dyDescent="0.25">
      <c r="A11489" s="17"/>
    </row>
    <row r="11490" spans="1:1" ht="16" x14ac:dyDescent="0.25">
      <c r="A11490" s="17"/>
    </row>
    <row r="11491" spans="1:1" ht="16" x14ac:dyDescent="0.25">
      <c r="A11491" s="17"/>
    </row>
    <row r="11492" spans="1:1" ht="16" x14ac:dyDescent="0.25">
      <c r="A11492" s="17"/>
    </row>
    <row r="11493" spans="1:1" ht="16" x14ac:dyDescent="0.25">
      <c r="A11493" s="17"/>
    </row>
    <row r="11494" spans="1:1" ht="16" x14ac:dyDescent="0.25">
      <c r="A11494" s="17"/>
    </row>
    <row r="11495" spans="1:1" ht="16" x14ac:dyDescent="0.25">
      <c r="A11495" s="17"/>
    </row>
    <row r="11496" spans="1:1" ht="16" x14ac:dyDescent="0.25">
      <c r="A11496" s="17"/>
    </row>
    <row r="11497" spans="1:1" ht="16" x14ac:dyDescent="0.25">
      <c r="A11497" s="17"/>
    </row>
    <row r="11498" spans="1:1" ht="16" x14ac:dyDescent="0.25">
      <c r="A11498" s="17"/>
    </row>
    <row r="11499" spans="1:1" ht="16" x14ac:dyDescent="0.25">
      <c r="A11499" s="17"/>
    </row>
    <row r="11500" spans="1:1" ht="16" x14ac:dyDescent="0.25">
      <c r="A11500" s="17"/>
    </row>
    <row r="11501" spans="1:1" ht="16" x14ac:dyDescent="0.25">
      <c r="A11501" s="17"/>
    </row>
    <row r="11502" spans="1:1" ht="16" x14ac:dyDescent="0.25">
      <c r="A11502" s="17"/>
    </row>
    <row r="11503" spans="1:1" ht="16" x14ac:dyDescent="0.25">
      <c r="A11503" s="17"/>
    </row>
    <row r="11504" spans="1:1" ht="16" x14ac:dyDescent="0.25">
      <c r="A11504" s="17"/>
    </row>
    <row r="11505" spans="1:1" ht="16" x14ac:dyDescent="0.25">
      <c r="A11505" s="17"/>
    </row>
    <row r="11506" spans="1:1" ht="16" x14ac:dyDescent="0.25">
      <c r="A11506" s="17"/>
    </row>
    <row r="11507" spans="1:1" ht="16" x14ac:dyDescent="0.25">
      <c r="A11507" s="17"/>
    </row>
    <row r="11508" spans="1:1" ht="16" x14ac:dyDescent="0.25">
      <c r="A11508" s="17"/>
    </row>
    <row r="11509" spans="1:1" ht="16" x14ac:dyDescent="0.25">
      <c r="A11509" s="17"/>
    </row>
    <row r="11510" spans="1:1" ht="16" x14ac:dyDescent="0.25">
      <c r="A11510" s="17"/>
    </row>
    <row r="11511" spans="1:1" ht="16" x14ac:dyDescent="0.25">
      <c r="A11511" s="17"/>
    </row>
    <row r="11512" spans="1:1" ht="16" x14ac:dyDescent="0.25">
      <c r="A11512" s="17"/>
    </row>
    <row r="11513" spans="1:1" ht="16" x14ac:dyDescent="0.25">
      <c r="A11513" s="17"/>
    </row>
    <row r="11514" spans="1:1" ht="16" x14ac:dyDescent="0.25">
      <c r="A11514" s="17"/>
    </row>
    <row r="11515" spans="1:1" ht="16" x14ac:dyDescent="0.25">
      <c r="A11515" s="17"/>
    </row>
    <row r="11516" spans="1:1" ht="16" x14ac:dyDescent="0.25">
      <c r="A11516" s="17"/>
    </row>
    <row r="11517" spans="1:1" ht="16" x14ac:dyDescent="0.25">
      <c r="A11517" s="17"/>
    </row>
    <row r="11518" spans="1:1" ht="16" x14ac:dyDescent="0.25">
      <c r="A11518" s="17"/>
    </row>
    <row r="11519" spans="1:1" ht="16" x14ac:dyDescent="0.25">
      <c r="A11519" s="17"/>
    </row>
    <row r="11520" spans="1:1" ht="16" x14ac:dyDescent="0.25">
      <c r="A11520" s="17"/>
    </row>
    <row r="11521" spans="1:1" ht="16" x14ac:dyDescent="0.25">
      <c r="A11521" s="17"/>
    </row>
    <row r="11522" spans="1:1" ht="16" x14ac:dyDescent="0.25">
      <c r="A11522" s="17"/>
    </row>
    <row r="11523" spans="1:1" ht="16" x14ac:dyDescent="0.25">
      <c r="A11523" s="17"/>
    </row>
    <row r="11524" spans="1:1" ht="16" x14ac:dyDescent="0.25">
      <c r="A11524" s="17"/>
    </row>
    <row r="11525" spans="1:1" ht="16" x14ac:dyDescent="0.25">
      <c r="A11525" s="17"/>
    </row>
    <row r="11526" spans="1:1" ht="16" x14ac:dyDescent="0.25">
      <c r="A11526" s="17"/>
    </row>
    <row r="11527" spans="1:1" ht="16" x14ac:dyDescent="0.25">
      <c r="A11527" s="17"/>
    </row>
    <row r="11528" spans="1:1" ht="16" x14ac:dyDescent="0.25">
      <c r="A11528" s="17"/>
    </row>
    <row r="11529" spans="1:1" ht="16" x14ac:dyDescent="0.25">
      <c r="A11529" s="17"/>
    </row>
    <row r="11530" spans="1:1" ht="16" x14ac:dyDescent="0.25">
      <c r="A11530" s="17"/>
    </row>
    <row r="11531" spans="1:1" ht="16" x14ac:dyDescent="0.25">
      <c r="A11531" s="17"/>
    </row>
    <row r="11532" spans="1:1" ht="16" x14ac:dyDescent="0.25">
      <c r="A11532" s="17"/>
    </row>
    <row r="11533" spans="1:1" ht="16" x14ac:dyDescent="0.25">
      <c r="A11533" s="17"/>
    </row>
    <row r="11534" spans="1:1" ht="16" x14ac:dyDescent="0.25">
      <c r="A11534" s="17"/>
    </row>
    <row r="11535" spans="1:1" ht="16" x14ac:dyDescent="0.25">
      <c r="A11535" s="17"/>
    </row>
    <row r="11536" spans="1:1" ht="16" x14ac:dyDescent="0.25">
      <c r="A11536" s="17"/>
    </row>
    <row r="11537" spans="1:1" ht="16" x14ac:dyDescent="0.25">
      <c r="A11537" s="17"/>
    </row>
    <row r="11538" spans="1:1" ht="16" x14ac:dyDescent="0.25">
      <c r="A11538" s="17"/>
    </row>
    <row r="11539" spans="1:1" ht="16" x14ac:dyDescent="0.25">
      <c r="A11539" s="17"/>
    </row>
    <row r="11540" spans="1:1" ht="16" x14ac:dyDescent="0.25">
      <c r="A11540" s="17"/>
    </row>
    <row r="11541" spans="1:1" ht="16" x14ac:dyDescent="0.25">
      <c r="A11541" s="17"/>
    </row>
    <row r="11542" spans="1:1" ht="16" x14ac:dyDescent="0.25">
      <c r="A11542" s="17"/>
    </row>
    <row r="11543" spans="1:1" ht="16" x14ac:dyDescent="0.25">
      <c r="A11543" s="17"/>
    </row>
    <row r="11544" spans="1:1" ht="16" x14ac:dyDescent="0.25">
      <c r="A11544" s="17"/>
    </row>
    <row r="11545" spans="1:1" ht="16" x14ac:dyDescent="0.25">
      <c r="A11545" s="17"/>
    </row>
    <row r="11546" spans="1:1" ht="16" x14ac:dyDescent="0.25">
      <c r="A11546" s="17"/>
    </row>
    <row r="11547" spans="1:1" ht="16" x14ac:dyDescent="0.25">
      <c r="A11547" s="17"/>
    </row>
    <row r="11548" spans="1:1" ht="16" x14ac:dyDescent="0.25">
      <c r="A11548" s="17"/>
    </row>
    <row r="11549" spans="1:1" ht="16" x14ac:dyDescent="0.25">
      <c r="A11549" s="17"/>
    </row>
    <row r="11550" spans="1:1" ht="16" x14ac:dyDescent="0.25">
      <c r="A11550" s="17"/>
    </row>
    <row r="11551" spans="1:1" ht="16" x14ac:dyDescent="0.25">
      <c r="A11551" s="17"/>
    </row>
    <row r="11552" spans="1:1" ht="16" x14ac:dyDescent="0.25">
      <c r="A11552" s="17"/>
    </row>
    <row r="11553" spans="1:1" ht="16" x14ac:dyDescent="0.25">
      <c r="A11553" s="17"/>
    </row>
    <row r="11554" spans="1:1" ht="16" x14ac:dyDescent="0.25">
      <c r="A11554" s="17"/>
    </row>
    <row r="11555" spans="1:1" ht="16" x14ac:dyDescent="0.25">
      <c r="A11555" s="17"/>
    </row>
    <row r="11556" spans="1:1" ht="16" x14ac:dyDescent="0.25">
      <c r="A11556" s="17"/>
    </row>
    <row r="11557" spans="1:1" ht="16" x14ac:dyDescent="0.25">
      <c r="A11557" s="17"/>
    </row>
    <row r="11558" spans="1:1" ht="16" x14ac:dyDescent="0.25">
      <c r="A11558" s="17"/>
    </row>
    <row r="11559" spans="1:1" ht="16" x14ac:dyDescent="0.25">
      <c r="A11559" s="17"/>
    </row>
    <row r="11560" spans="1:1" ht="16" x14ac:dyDescent="0.25">
      <c r="A11560" s="17"/>
    </row>
    <row r="11561" spans="1:1" ht="16" x14ac:dyDescent="0.25">
      <c r="A11561" s="17"/>
    </row>
    <row r="11562" spans="1:1" ht="16" x14ac:dyDescent="0.25">
      <c r="A11562" s="17"/>
    </row>
    <row r="11563" spans="1:1" ht="16" x14ac:dyDescent="0.25">
      <c r="A11563" s="17"/>
    </row>
    <row r="11564" spans="1:1" ht="16" x14ac:dyDescent="0.25">
      <c r="A11564" s="17"/>
    </row>
    <row r="11565" spans="1:1" ht="16" x14ac:dyDescent="0.25">
      <c r="A11565" s="17"/>
    </row>
    <row r="11566" spans="1:1" ht="16" x14ac:dyDescent="0.25">
      <c r="A11566" s="17"/>
    </row>
    <row r="11567" spans="1:1" ht="16" x14ac:dyDescent="0.25">
      <c r="A11567" s="17"/>
    </row>
    <row r="11568" spans="1:1" ht="16" x14ac:dyDescent="0.25">
      <c r="A11568" s="17"/>
    </row>
    <row r="11569" spans="1:1" ht="16" x14ac:dyDescent="0.25">
      <c r="A11569" s="17"/>
    </row>
    <row r="11570" spans="1:1" ht="16" x14ac:dyDescent="0.25">
      <c r="A11570" s="17"/>
    </row>
    <row r="11571" spans="1:1" ht="16" x14ac:dyDescent="0.25">
      <c r="A11571" s="17"/>
    </row>
    <row r="11572" spans="1:1" ht="16" x14ac:dyDescent="0.25">
      <c r="A11572" s="17"/>
    </row>
    <row r="11573" spans="1:1" ht="16" x14ac:dyDescent="0.25">
      <c r="A11573" s="17"/>
    </row>
    <row r="11574" spans="1:1" ht="16" x14ac:dyDescent="0.25">
      <c r="A11574" s="17"/>
    </row>
    <row r="11575" spans="1:1" ht="16" x14ac:dyDescent="0.25">
      <c r="A11575" s="17"/>
    </row>
    <row r="11576" spans="1:1" ht="16" x14ac:dyDescent="0.25">
      <c r="A11576" s="17"/>
    </row>
    <row r="11577" spans="1:1" ht="16" x14ac:dyDescent="0.25">
      <c r="A11577" s="17"/>
    </row>
    <row r="11578" spans="1:1" ht="16" x14ac:dyDescent="0.25">
      <c r="A11578" s="17"/>
    </row>
    <row r="11579" spans="1:1" ht="16" x14ac:dyDescent="0.25">
      <c r="A11579" s="17"/>
    </row>
    <row r="11580" spans="1:1" ht="16" x14ac:dyDescent="0.25">
      <c r="A11580" s="17"/>
    </row>
    <row r="11581" spans="1:1" ht="16" x14ac:dyDescent="0.25">
      <c r="A11581" s="17"/>
    </row>
    <row r="11582" spans="1:1" ht="16" x14ac:dyDescent="0.25">
      <c r="A11582" s="17"/>
    </row>
    <row r="11583" spans="1:1" ht="16" x14ac:dyDescent="0.25">
      <c r="A11583" s="17"/>
    </row>
    <row r="11584" spans="1:1" ht="16" x14ac:dyDescent="0.25">
      <c r="A11584" s="17"/>
    </row>
    <row r="11585" spans="1:1" ht="16" x14ac:dyDescent="0.25">
      <c r="A11585" s="17"/>
    </row>
    <row r="11586" spans="1:1" ht="16" x14ac:dyDescent="0.25">
      <c r="A11586" s="17"/>
    </row>
    <row r="11587" spans="1:1" ht="16" x14ac:dyDescent="0.25">
      <c r="A11587" s="17"/>
    </row>
    <row r="11588" spans="1:1" ht="16" x14ac:dyDescent="0.25">
      <c r="A11588" s="17"/>
    </row>
    <row r="11589" spans="1:1" ht="16" x14ac:dyDescent="0.25">
      <c r="A11589" s="17"/>
    </row>
    <row r="11590" spans="1:1" ht="16" x14ac:dyDescent="0.25">
      <c r="A11590" s="17"/>
    </row>
    <row r="11591" spans="1:1" ht="16" x14ac:dyDescent="0.25">
      <c r="A11591" s="17"/>
    </row>
    <row r="11592" spans="1:1" ht="16" x14ac:dyDescent="0.25">
      <c r="A11592" s="17"/>
    </row>
    <row r="11593" spans="1:1" ht="16" x14ac:dyDescent="0.25">
      <c r="A11593" s="17"/>
    </row>
    <row r="11594" spans="1:1" ht="16" x14ac:dyDescent="0.25">
      <c r="A11594" s="17"/>
    </row>
    <row r="11595" spans="1:1" ht="16" x14ac:dyDescent="0.25">
      <c r="A11595" s="17"/>
    </row>
    <row r="11596" spans="1:1" ht="16" x14ac:dyDescent="0.25">
      <c r="A11596" s="17"/>
    </row>
    <row r="11597" spans="1:1" ht="16" x14ac:dyDescent="0.25">
      <c r="A11597" s="17"/>
    </row>
    <row r="11598" spans="1:1" ht="16" x14ac:dyDescent="0.25">
      <c r="A11598" s="17"/>
    </row>
    <row r="11599" spans="1:1" ht="16" x14ac:dyDescent="0.25">
      <c r="A11599" s="17"/>
    </row>
    <row r="11600" spans="1:1" ht="16" x14ac:dyDescent="0.25">
      <c r="A11600" s="17"/>
    </row>
    <row r="11601" spans="1:1" ht="16" x14ac:dyDescent="0.25">
      <c r="A11601" s="17"/>
    </row>
    <row r="11602" spans="1:1" ht="16" x14ac:dyDescent="0.25">
      <c r="A11602" s="17"/>
    </row>
    <row r="11603" spans="1:1" ht="16" x14ac:dyDescent="0.25">
      <c r="A11603" s="17"/>
    </row>
    <row r="11604" spans="1:1" ht="16" x14ac:dyDescent="0.25">
      <c r="A11604" s="17"/>
    </row>
    <row r="11605" spans="1:1" ht="16" x14ac:dyDescent="0.25">
      <c r="A11605" s="17"/>
    </row>
    <row r="11606" spans="1:1" ht="16" x14ac:dyDescent="0.25">
      <c r="A11606" s="17"/>
    </row>
    <row r="11607" spans="1:1" ht="16" x14ac:dyDescent="0.25">
      <c r="A11607" s="17"/>
    </row>
    <row r="11608" spans="1:1" ht="16" x14ac:dyDescent="0.25">
      <c r="A11608" s="17"/>
    </row>
    <row r="11609" spans="1:1" ht="16" x14ac:dyDescent="0.25">
      <c r="A11609" s="17"/>
    </row>
    <row r="11610" spans="1:1" ht="16" x14ac:dyDescent="0.25">
      <c r="A11610" s="17"/>
    </row>
    <row r="11611" spans="1:1" ht="16" x14ac:dyDescent="0.25">
      <c r="A11611" s="17"/>
    </row>
    <row r="11612" spans="1:1" ht="16" x14ac:dyDescent="0.25">
      <c r="A11612" s="17"/>
    </row>
    <row r="11613" spans="1:1" ht="16" x14ac:dyDescent="0.25">
      <c r="A11613" s="17"/>
    </row>
    <row r="11614" spans="1:1" ht="16" x14ac:dyDescent="0.25">
      <c r="A11614" s="17"/>
    </row>
    <row r="11615" spans="1:1" ht="16" x14ac:dyDescent="0.25">
      <c r="A11615" s="17"/>
    </row>
    <row r="11616" spans="1:1" ht="16" x14ac:dyDescent="0.25">
      <c r="A11616" s="17"/>
    </row>
    <row r="11617" spans="1:1" ht="16" x14ac:dyDescent="0.25">
      <c r="A11617" s="17"/>
    </row>
    <row r="11618" spans="1:1" ht="16" x14ac:dyDescent="0.25">
      <c r="A11618" s="17"/>
    </row>
    <row r="11619" spans="1:1" ht="16" x14ac:dyDescent="0.25">
      <c r="A11619" s="17"/>
    </row>
    <row r="11620" spans="1:1" ht="16" x14ac:dyDescent="0.25">
      <c r="A11620" s="17"/>
    </row>
    <row r="11621" spans="1:1" ht="16" x14ac:dyDescent="0.25">
      <c r="A11621" s="17"/>
    </row>
    <row r="11622" spans="1:1" ht="16" x14ac:dyDescent="0.25">
      <c r="A11622" s="17"/>
    </row>
    <row r="11623" spans="1:1" ht="16" x14ac:dyDescent="0.25">
      <c r="A11623" s="17"/>
    </row>
    <row r="11624" spans="1:1" ht="16" x14ac:dyDescent="0.25">
      <c r="A11624" s="17"/>
    </row>
    <row r="11625" spans="1:1" ht="16" x14ac:dyDescent="0.25">
      <c r="A11625" s="17"/>
    </row>
    <row r="11626" spans="1:1" ht="16" x14ac:dyDescent="0.25">
      <c r="A11626" s="17"/>
    </row>
    <row r="11627" spans="1:1" ht="16" x14ac:dyDescent="0.25">
      <c r="A11627" s="17"/>
    </row>
    <row r="11628" spans="1:1" ht="16" x14ac:dyDescent="0.25">
      <c r="A11628" s="17"/>
    </row>
    <row r="11629" spans="1:1" ht="16" x14ac:dyDescent="0.25">
      <c r="A11629" s="17"/>
    </row>
    <row r="11630" spans="1:1" ht="16" x14ac:dyDescent="0.25">
      <c r="A11630" s="17"/>
    </row>
    <row r="11631" spans="1:1" ht="16" x14ac:dyDescent="0.25">
      <c r="A11631" s="17"/>
    </row>
    <row r="11632" spans="1:1" ht="16" x14ac:dyDescent="0.25">
      <c r="A11632" s="17"/>
    </row>
    <row r="11633" spans="1:1" ht="16" x14ac:dyDescent="0.25">
      <c r="A11633" s="17"/>
    </row>
    <row r="11634" spans="1:1" ht="16" x14ac:dyDescent="0.25">
      <c r="A11634" s="17"/>
    </row>
    <row r="11635" spans="1:1" ht="16" x14ac:dyDescent="0.25">
      <c r="A11635" s="17"/>
    </row>
    <row r="11636" spans="1:1" ht="16" x14ac:dyDescent="0.25">
      <c r="A11636" s="17"/>
    </row>
    <row r="11637" spans="1:1" ht="16" x14ac:dyDescent="0.25">
      <c r="A11637" s="17"/>
    </row>
    <row r="11638" spans="1:1" ht="16" x14ac:dyDescent="0.25">
      <c r="A11638" s="17"/>
    </row>
    <row r="11639" spans="1:1" ht="16" x14ac:dyDescent="0.25">
      <c r="A11639" s="17"/>
    </row>
    <row r="11640" spans="1:1" ht="16" x14ac:dyDescent="0.25">
      <c r="A11640" s="17"/>
    </row>
    <row r="11641" spans="1:1" ht="16" x14ac:dyDescent="0.25">
      <c r="A11641" s="17"/>
    </row>
    <row r="11642" spans="1:1" ht="16" x14ac:dyDescent="0.25">
      <c r="A11642" s="17"/>
    </row>
    <row r="11643" spans="1:1" ht="16" x14ac:dyDescent="0.25">
      <c r="A11643" s="17"/>
    </row>
    <row r="11644" spans="1:1" ht="16" x14ac:dyDescent="0.25">
      <c r="A11644" s="17"/>
    </row>
    <row r="11645" spans="1:1" ht="16" x14ac:dyDescent="0.25">
      <c r="A11645" s="17"/>
    </row>
    <row r="11646" spans="1:1" ht="16" x14ac:dyDescent="0.25">
      <c r="A11646" s="17"/>
    </row>
    <row r="11647" spans="1:1" ht="16" x14ac:dyDescent="0.25">
      <c r="A11647" s="17"/>
    </row>
    <row r="11648" spans="1:1" ht="16" x14ac:dyDescent="0.25">
      <c r="A11648" s="17"/>
    </row>
    <row r="11649" spans="1:1" ht="16" x14ac:dyDescent="0.25">
      <c r="A11649" s="17"/>
    </row>
    <row r="11650" spans="1:1" ht="16" x14ac:dyDescent="0.25">
      <c r="A11650" s="17"/>
    </row>
    <row r="11651" spans="1:1" ht="16" x14ac:dyDescent="0.25">
      <c r="A11651" s="17"/>
    </row>
    <row r="11652" spans="1:1" ht="16" x14ac:dyDescent="0.25">
      <c r="A11652" s="17"/>
    </row>
    <row r="11653" spans="1:1" ht="16" x14ac:dyDescent="0.25">
      <c r="A11653" s="17"/>
    </row>
    <row r="11654" spans="1:1" ht="16" x14ac:dyDescent="0.25">
      <c r="A11654" s="17"/>
    </row>
    <row r="11655" spans="1:1" ht="16" x14ac:dyDescent="0.25">
      <c r="A11655" s="17"/>
    </row>
    <row r="11656" spans="1:1" ht="16" x14ac:dyDescent="0.25">
      <c r="A11656" s="17"/>
    </row>
    <row r="11657" spans="1:1" ht="16" x14ac:dyDescent="0.25">
      <c r="A11657" s="17"/>
    </row>
    <row r="11658" spans="1:1" ht="16" x14ac:dyDescent="0.25">
      <c r="A11658" s="17"/>
    </row>
    <row r="11659" spans="1:1" ht="16" x14ac:dyDescent="0.25">
      <c r="A11659" s="17"/>
    </row>
    <row r="11660" spans="1:1" ht="16" x14ac:dyDescent="0.25">
      <c r="A11660" s="17"/>
    </row>
    <row r="11661" spans="1:1" ht="16" x14ac:dyDescent="0.25">
      <c r="A11661" s="17"/>
    </row>
    <row r="11662" spans="1:1" ht="16" x14ac:dyDescent="0.25">
      <c r="A11662" s="17"/>
    </row>
    <row r="11663" spans="1:1" ht="16" x14ac:dyDescent="0.25">
      <c r="A11663" s="17"/>
    </row>
    <row r="11664" spans="1:1" ht="16" x14ac:dyDescent="0.25">
      <c r="A11664" s="17"/>
    </row>
    <row r="11665" spans="1:1" ht="16" x14ac:dyDescent="0.25">
      <c r="A11665" s="17"/>
    </row>
    <row r="11666" spans="1:1" ht="16" x14ac:dyDescent="0.25">
      <c r="A11666" s="17"/>
    </row>
    <row r="11667" spans="1:1" ht="16" x14ac:dyDescent="0.25">
      <c r="A11667" s="17"/>
    </row>
    <row r="11668" spans="1:1" ht="16" x14ac:dyDescent="0.25">
      <c r="A11668" s="17"/>
    </row>
    <row r="11669" spans="1:1" ht="16" x14ac:dyDescent="0.25">
      <c r="A11669" s="17"/>
    </row>
    <row r="11670" spans="1:1" ht="16" x14ac:dyDescent="0.25">
      <c r="A11670" s="17"/>
    </row>
    <row r="11671" spans="1:1" ht="16" x14ac:dyDescent="0.25">
      <c r="A11671" s="17"/>
    </row>
    <row r="11672" spans="1:1" ht="16" x14ac:dyDescent="0.25">
      <c r="A11672" s="17"/>
    </row>
    <row r="11673" spans="1:1" ht="16" x14ac:dyDescent="0.25">
      <c r="A11673" s="17"/>
    </row>
    <row r="11674" spans="1:1" ht="16" x14ac:dyDescent="0.25">
      <c r="A11674" s="17"/>
    </row>
    <row r="11675" spans="1:1" ht="16" x14ac:dyDescent="0.25">
      <c r="A11675" s="17"/>
    </row>
    <row r="11676" spans="1:1" ht="16" x14ac:dyDescent="0.25">
      <c r="A11676" s="17"/>
    </row>
    <row r="11677" spans="1:1" ht="16" x14ac:dyDescent="0.25">
      <c r="A11677" s="17"/>
    </row>
    <row r="11678" spans="1:1" ht="16" x14ac:dyDescent="0.25">
      <c r="A11678" s="17"/>
    </row>
    <row r="11679" spans="1:1" ht="16" x14ac:dyDescent="0.25">
      <c r="A11679" s="17"/>
    </row>
    <row r="11680" spans="1:1" ht="16" x14ac:dyDescent="0.25">
      <c r="A11680" s="17"/>
    </row>
    <row r="11681" spans="1:1" ht="16" x14ac:dyDescent="0.25">
      <c r="A11681" s="17"/>
    </row>
    <row r="11682" spans="1:1" ht="16" x14ac:dyDescent="0.25">
      <c r="A11682" s="17"/>
    </row>
    <row r="11683" spans="1:1" ht="16" x14ac:dyDescent="0.25">
      <c r="A11683" s="17"/>
    </row>
    <row r="11684" spans="1:1" ht="16" x14ac:dyDescent="0.25">
      <c r="A11684" s="17"/>
    </row>
    <row r="11685" spans="1:1" ht="16" x14ac:dyDescent="0.25">
      <c r="A11685" s="17"/>
    </row>
    <row r="11686" spans="1:1" ht="16" x14ac:dyDescent="0.25">
      <c r="A11686" s="17"/>
    </row>
    <row r="11687" spans="1:1" ht="16" x14ac:dyDescent="0.25">
      <c r="A11687" s="17"/>
    </row>
    <row r="11688" spans="1:1" ht="16" x14ac:dyDescent="0.25">
      <c r="A11688" s="17"/>
    </row>
    <row r="11689" spans="1:1" ht="16" x14ac:dyDescent="0.25">
      <c r="A11689" s="17"/>
    </row>
    <row r="11690" spans="1:1" ht="16" x14ac:dyDescent="0.25">
      <c r="A11690" s="17"/>
    </row>
    <row r="11691" spans="1:1" ht="16" x14ac:dyDescent="0.25">
      <c r="A11691" s="17"/>
    </row>
    <row r="11692" spans="1:1" ht="16" x14ac:dyDescent="0.25">
      <c r="A11692" s="17"/>
    </row>
    <row r="11693" spans="1:1" ht="16" x14ac:dyDescent="0.25">
      <c r="A11693" s="17"/>
    </row>
    <row r="11694" spans="1:1" ht="16" x14ac:dyDescent="0.25">
      <c r="A11694" s="17"/>
    </row>
    <row r="11695" spans="1:1" ht="16" x14ac:dyDescent="0.25">
      <c r="A11695" s="17"/>
    </row>
    <row r="11696" spans="1:1" ht="16" x14ac:dyDescent="0.25">
      <c r="A11696" s="17"/>
    </row>
    <row r="11697" spans="1:1" ht="16" x14ac:dyDescent="0.25">
      <c r="A11697" s="17"/>
    </row>
    <row r="11698" spans="1:1" ht="16" x14ac:dyDescent="0.25">
      <c r="A11698" s="17"/>
    </row>
    <row r="11699" spans="1:1" ht="16" x14ac:dyDescent="0.25">
      <c r="A11699" s="17"/>
    </row>
    <row r="11700" spans="1:1" ht="16" x14ac:dyDescent="0.25">
      <c r="A11700" s="17"/>
    </row>
    <row r="11701" spans="1:1" ht="16" x14ac:dyDescent="0.25">
      <c r="A11701" s="17"/>
    </row>
    <row r="11702" spans="1:1" ht="16" x14ac:dyDescent="0.25">
      <c r="A11702" s="17"/>
    </row>
    <row r="11703" spans="1:1" ht="16" x14ac:dyDescent="0.25">
      <c r="A11703" s="17"/>
    </row>
    <row r="11704" spans="1:1" ht="16" x14ac:dyDescent="0.25">
      <c r="A11704" s="17"/>
    </row>
    <row r="11705" spans="1:1" ht="16" x14ac:dyDescent="0.25">
      <c r="A11705" s="17"/>
    </row>
    <row r="11706" spans="1:1" ht="16" x14ac:dyDescent="0.25">
      <c r="A11706" s="17"/>
    </row>
    <row r="11707" spans="1:1" ht="16" x14ac:dyDescent="0.25">
      <c r="A11707" s="17"/>
    </row>
    <row r="11708" spans="1:1" ht="16" x14ac:dyDescent="0.25">
      <c r="A11708" s="17"/>
    </row>
    <row r="11709" spans="1:1" ht="16" x14ac:dyDescent="0.25">
      <c r="A11709" s="17"/>
    </row>
    <row r="11710" spans="1:1" ht="16" x14ac:dyDescent="0.25">
      <c r="A11710" s="17"/>
    </row>
    <row r="11711" spans="1:1" ht="16" x14ac:dyDescent="0.25">
      <c r="A11711" s="17"/>
    </row>
    <row r="11712" spans="1:1" ht="16" x14ac:dyDescent="0.25">
      <c r="A11712" s="17"/>
    </row>
    <row r="11713" spans="1:1" ht="16" x14ac:dyDescent="0.25">
      <c r="A11713" s="17"/>
    </row>
    <row r="11714" spans="1:1" ht="16" x14ac:dyDescent="0.25">
      <c r="A11714" s="17"/>
    </row>
    <row r="11715" spans="1:1" ht="16" x14ac:dyDescent="0.25">
      <c r="A11715" s="17"/>
    </row>
    <row r="11716" spans="1:1" ht="16" x14ac:dyDescent="0.25">
      <c r="A11716" s="17"/>
    </row>
    <row r="11717" spans="1:1" ht="16" x14ac:dyDescent="0.25">
      <c r="A11717" s="17"/>
    </row>
    <row r="11718" spans="1:1" ht="16" x14ac:dyDescent="0.25">
      <c r="A11718" s="17"/>
    </row>
    <row r="11719" spans="1:1" ht="16" x14ac:dyDescent="0.25">
      <c r="A11719" s="17"/>
    </row>
    <row r="11720" spans="1:1" ht="16" x14ac:dyDescent="0.25">
      <c r="A11720" s="17"/>
    </row>
    <row r="11721" spans="1:1" ht="16" x14ac:dyDescent="0.25">
      <c r="A11721" s="17"/>
    </row>
    <row r="11722" spans="1:1" ht="16" x14ac:dyDescent="0.25">
      <c r="A11722" s="17"/>
    </row>
    <row r="11723" spans="1:1" ht="16" x14ac:dyDescent="0.25">
      <c r="A11723" s="17"/>
    </row>
    <row r="11724" spans="1:1" ht="16" x14ac:dyDescent="0.25">
      <c r="A11724" s="17"/>
    </row>
    <row r="11725" spans="1:1" ht="16" x14ac:dyDescent="0.25">
      <c r="A11725" s="17"/>
    </row>
    <row r="11726" spans="1:1" ht="16" x14ac:dyDescent="0.25">
      <c r="A11726" s="17"/>
    </row>
    <row r="11727" spans="1:1" ht="16" x14ac:dyDescent="0.25">
      <c r="A11727" s="17"/>
    </row>
    <row r="11728" spans="1:1" ht="16" x14ac:dyDescent="0.25">
      <c r="A11728" s="17"/>
    </row>
    <row r="11729" spans="1:1" ht="16" x14ac:dyDescent="0.25">
      <c r="A11729" s="17"/>
    </row>
    <row r="11730" spans="1:1" ht="16" x14ac:dyDescent="0.25">
      <c r="A11730" s="17"/>
    </row>
    <row r="11731" spans="1:1" ht="16" x14ac:dyDescent="0.25">
      <c r="A11731" s="17"/>
    </row>
    <row r="11732" spans="1:1" ht="16" x14ac:dyDescent="0.25">
      <c r="A11732" s="17"/>
    </row>
    <row r="11733" spans="1:1" ht="16" x14ac:dyDescent="0.25">
      <c r="A11733" s="17"/>
    </row>
    <row r="11734" spans="1:1" ht="16" x14ac:dyDescent="0.25">
      <c r="A11734" s="17"/>
    </row>
    <row r="11735" spans="1:1" ht="16" x14ac:dyDescent="0.25">
      <c r="A11735" s="17"/>
    </row>
    <row r="11736" spans="1:1" ht="16" x14ac:dyDescent="0.25">
      <c r="A11736" s="17"/>
    </row>
    <row r="11737" spans="1:1" ht="16" x14ac:dyDescent="0.25">
      <c r="A11737" s="17"/>
    </row>
    <row r="11738" spans="1:1" ht="16" x14ac:dyDescent="0.25">
      <c r="A11738" s="17"/>
    </row>
    <row r="11739" spans="1:1" ht="16" x14ac:dyDescent="0.25">
      <c r="A11739" s="17"/>
    </row>
    <row r="11740" spans="1:1" ht="16" x14ac:dyDescent="0.25">
      <c r="A11740" s="17"/>
    </row>
    <row r="11741" spans="1:1" ht="16" x14ac:dyDescent="0.25">
      <c r="A11741" s="17"/>
    </row>
    <row r="11742" spans="1:1" ht="16" x14ac:dyDescent="0.25">
      <c r="A11742" s="17"/>
    </row>
    <row r="11743" spans="1:1" ht="16" x14ac:dyDescent="0.25">
      <c r="A11743" s="17"/>
    </row>
    <row r="11744" spans="1:1" ht="16" x14ac:dyDescent="0.25">
      <c r="A11744" s="17"/>
    </row>
    <row r="11745" spans="1:1" ht="16" x14ac:dyDescent="0.25">
      <c r="A11745" s="17"/>
    </row>
    <row r="11746" spans="1:1" ht="16" x14ac:dyDescent="0.25">
      <c r="A11746" s="17"/>
    </row>
    <row r="11747" spans="1:1" ht="16" x14ac:dyDescent="0.25">
      <c r="A11747" s="17"/>
    </row>
    <row r="11748" spans="1:1" ht="16" x14ac:dyDescent="0.25">
      <c r="A11748" s="17"/>
    </row>
    <row r="11749" spans="1:1" ht="16" x14ac:dyDescent="0.25">
      <c r="A11749" s="17"/>
    </row>
    <row r="11750" spans="1:1" ht="16" x14ac:dyDescent="0.25">
      <c r="A11750" s="17"/>
    </row>
    <row r="11751" spans="1:1" ht="16" x14ac:dyDescent="0.25">
      <c r="A11751" s="17"/>
    </row>
    <row r="11752" spans="1:1" ht="16" x14ac:dyDescent="0.25">
      <c r="A11752" s="17"/>
    </row>
    <row r="11753" spans="1:1" ht="16" x14ac:dyDescent="0.25">
      <c r="A11753" s="17"/>
    </row>
    <row r="11754" spans="1:1" ht="16" x14ac:dyDescent="0.25">
      <c r="A11754" s="17"/>
    </row>
    <row r="11755" spans="1:1" ht="16" x14ac:dyDescent="0.25">
      <c r="A11755" s="17"/>
    </row>
    <row r="11756" spans="1:1" ht="16" x14ac:dyDescent="0.25">
      <c r="A11756" s="17"/>
    </row>
    <row r="11757" spans="1:1" ht="16" x14ac:dyDescent="0.25">
      <c r="A11757" s="17"/>
    </row>
    <row r="11758" spans="1:1" ht="16" x14ac:dyDescent="0.25">
      <c r="A11758" s="17"/>
    </row>
    <row r="11759" spans="1:1" ht="16" x14ac:dyDescent="0.25">
      <c r="A11759" s="17"/>
    </row>
    <row r="11760" spans="1:1" ht="16" x14ac:dyDescent="0.25">
      <c r="A11760" s="17"/>
    </row>
    <row r="11761" spans="1:1" ht="16" x14ac:dyDescent="0.25">
      <c r="A11761" s="17"/>
    </row>
    <row r="11762" spans="1:1" ht="16" x14ac:dyDescent="0.25">
      <c r="A11762" s="17"/>
    </row>
    <row r="11763" spans="1:1" ht="16" x14ac:dyDescent="0.25">
      <c r="A11763" s="17"/>
    </row>
    <row r="11764" spans="1:1" ht="16" x14ac:dyDescent="0.25">
      <c r="A11764" s="17"/>
    </row>
    <row r="11765" spans="1:1" ht="16" x14ac:dyDescent="0.25">
      <c r="A11765" s="17"/>
    </row>
    <row r="11766" spans="1:1" ht="16" x14ac:dyDescent="0.25">
      <c r="A11766" s="17"/>
    </row>
    <row r="11767" spans="1:1" ht="16" x14ac:dyDescent="0.25">
      <c r="A11767" s="17"/>
    </row>
    <row r="11768" spans="1:1" ht="16" x14ac:dyDescent="0.25">
      <c r="A11768" s="17"/>
    </row>
    <row r="11769" spans="1:1" ht="16" x14ac:dyDescent="0.25">
      <c r="A11769" s="17"/>
    </row>
    <row r="11770" spans="1:1" ht="16" x14ac:dyDescent="0.25">
      <c r="A11770" s="17"/>
    </row>
    <row r="11771" spans="1:1" ht="16" x14ac:dyDescent="0.25">
      <c r="A11771" s="17"/>
    </row>
    <row r="11772" spans="1:1" ht="16" x14ac:dyDescent="0.25">
      <c r="A11772" s="17"/>
    </row>
    <row r="11773" spans="1:1" ht="16" x14ac:dyDescent="0.25">
      <c r="A11773" s="17"/>
    </row>
    <row r="11774" spans="1:1" ht="16" x14ac:dyDescent="0.25">
      <c r="A11774" s="17"/>
    </row>
    <row r="11775" spans="1:1" ht="16" x14ac:dyDescent="0.25">
      <c r="A11775" s="17"/>
    </row>
    <row r="11776" spans="1:1" ht="16" x14ac:dyDescent="0.25">
      <c r="A11776" s="17"/>
    </row>
    <row r="11777" spans="1:1" ht="16" x14ac:dyDescent="0.25">
      <c r="A11777" s="17"/>
    </row>
    <row r="11778" spans="1:1" ht="16" x14ac:dyDescent="0.25">
      <c r="A11778" s="17"/>
    </row>
    <row r="11779" spans="1:1" ht="16" x14ac:dyDescent="0.25">
      <c r="A11779" s="17"/>
    </row>
    <row r="11780" spans="1:1" ht="16" x14ac:dyDescent="0.25">
      <c r="A11780" s="17"/>
    </row>
    <row r="11781" spans="1:1" ht="16" x14ac:dyDescent="0.25">
      <c r="A11781" s="17"/>
    </row>
    <row r="11782" spans="1:1" ht="16" x14ac:dyDescent="0.25">
      <c r="A11782" s="17"/>
    </row>
    <row r="11783" spans="1:1" ht="16" x14ac:dyDescent="0.25">
      <c r="A11783" s="17"/>
    </row>
    <row r="11784" spans="1:1" ht="16" x14ac:dyDescent="0.25">
      <c r="A11784" s="17"/>
    </row>
    <row r="11785" spans="1:1" ht="16" x14ac:dyDescent="0.25">
      <c r="A11785" s="17"/>
    </row>
    <row r="11786" spans="1:1" ht="16" x14ac:dyDescent="0.25">
      <c r="A11786" s="17"/>
    </row>
    <row r="11787" spans="1:1" ht="16" x14ac:dyDescent="0.25">
      <c r="A11787" s="17"/>
    </row>
    <row r="11788" spans="1:1" ht="16" x14ac:dyDescent="0.25">
      <c r="A11788" s="17"/>
    </row>
    <row r="11789" spans="1:1" ht="16" x14ac:dyDescent="0.25">
      <c r="A11789" s="17"/>
    </row>
    <row r="11790" spans="1:1" ht="16" x14ac:dyDescent="0.25">
      <c r="A11790" s="17"/>
    </row>
    <row r="11791" spans="1:1" ht="16" x14ac:dyDescent="0.25">
      <c r="A11791" s="17"/>
    </row>
    <row r="11792" spans="1:1" ht="16" x14ac:dyDescent="0.25">
      <c r="A11792" s="17"/>
    </row>
    <row r="11793" spans="1:1" ht="16" x14ac:dyDescent="0.25">
      <c r="A11793" s="17"/>
    </row>
    <row r="11794" spans="1:1" ht="16" x14ac:dyDescent="0.25">
      <c r="A11794" s="17"/>
    </row>
    <row r="11795" spans="1:1" ht="16" x14ac:dyDescent="0.25">
      <c r="A11795" s="17"/>
    </row>
    <row r="11796" spans="1:1" ht="16" x14ac:dyDescent="0.25">
      <c r="A11796" s="17"/>
    </row>
    <row r="11797" spans="1:1" ht="16" x14ac:dyDescent="0.25">
      <c r="A11797" s="17"/>
    </row>
    <row r="11798" spans="1:1" ht="16" x14ac:dyDescent="0.25">
      <c r="A11798" s="17"/>
    </row>
    <row r="11799" spans="1:1" ht="16" x14ac:dyDescent="0.25">
      <c r="A11799" s="17"/>
    </row>
    <row r="11800" spans="1:1" ht="16" x14ac:dyDescent="0.25">
      <c r="A11800" s="17"/>
    </row>
    <row r="11801" spans="1:1" ht="16" x14ac:dyDescent="0.25">
      <c r="A11801" s="17"/>
    </row>
    <row r="11802" spans="1:1" ht="16" x14ac:dyDescent="0.25">
      <c r="A11802" s="17"/>
    </row>
    <row r="11803" spans="1:1" ht="16" x14ac:dyDescent="0.25">
      <c r="A11803" s="17"/>
    </row>
    <row r="11804" spans="1:1" ht="16" x14ac:dyDescent="0.25">
      <c r="A11804" s="17"/>
    </row>
    <row r="11805" spans="1:1" ht="16" x14ac:dyDescent="0.25">
      <c r="A11805" s="17"/>
    </row>
    <row r="11806" spans="1:1" ht="16" x14ac:dyDescent="0.25">
      <c r="A11806" s="17"/>
    </row>
    <row r="11807" spans="1:1" ht="16" x14ac:dyDescent="0.25">
      <c r="A11807" s="17"/>
    </row>
    <row r="11808" spans="1:1" ht="16" x14ac:dyDescent="0.25">
      <c r="A11808" s="17"/>
    </row>
    <row r="11809" spans="1:1" ht="16" x14ac:dyDescent="0.25">
      <c r="A11809" s="17"/>
    </row>
    <row r="11810" spans="1:1" ht="16" x14ac:dyDescent="0.25">
      <c r="A11810" s="17"/>
    </row>
    <row r="11811" spans="1:1" ht="16" x14ac:dyDescent="0.25">
      <c r="A11811" s="17"/>
    </row>
    <row r="11812" spans="1:1" ht="16" x14ac:dyDescent="0.25">
      <c r="A11812" s="17"/>
    </row>
    <row r="11813" spans="1:1" ht="16" x14ac:dyDescent="0.25">
      <c r="A11813" s="17"/>
    </row>
    <row r="11814" spans="1:1" ht="16" x14ac:dyDescent="0.25">
      <c r="A11814" s="17"/>
    </row>
    <row r="11815" spans="1:1" ht="16" x14ac:dyDescent="0.25">
      <c r="A11815" s="17"/>
    </row>
    <row r="11816" spans="1:1" ht="16" x14ac:dyDescent="0.25">
      <c r="A11816" s="17"/>
    </row>
    <row r="11817" spans="1:1" ht="16" x14ac:dyDescent="0.25">
      <c r="A11817" s="17"/>
    </row>
    <row r="11818" spans="1:1" ht="16" x14ac:dyDescent="0.25">
      <c r="A11818" s="17"/>
    </row>
    <row r="11819" spans="1:1" ht="16" x14ac:dyDescent="0.25">
      <c r="A11819" s="17"/>
    </row>
    <row r="11820" spans="1:1" ht="16" x14ac:dyDescent="0.25">
      <c r="A11820" s="17"/>
    </row>
    <row r="11821" spans="1:1" ht="16" x14ac:dyDescent="0.25">
      <c r="A11821" s="17"/>
    </row>
    <row r="11822" spans="1:1" ht="16" x14ac:dyDescent="0.25">
      <c r="A11822" s="17"/>
    </row>
    <row r="11823" spans="1:1" ht="16" x14ac:dyDescent="0.25">
      <c r="A11823" s="17"/>
    </row>
    <row r="11824" spans="1:1" ht="16" x14ac:dyDescent="0.25">
      <c r="A11824" s="17"/>
    </row>
    <row r="11825" spans="1:1" ht="16" x14ac:dyDescent="0.25">
      <c r="A11825" s="17"/>
    </row>
    <row r="11826" spans="1:1" ht="16" x14ac:dyDescent="0.25">
      <c r="A11826" s="17"/>
    </row>
    <row r="11827" spans="1:1" ht="16" x14ac:dyDescent="0.25">
      <c r="A11827" s="17"/>
    </row>
    <row r="11828" spans="1:1" ht="16" x14ac:dyDescent="0.25">
      <c r="A11828" s="17"/>
    </row>
    <row r="11829" spans="1:1" ht="16" x14ac:dyDescent="0.25">
      <c r="A11829" s="17"/>
    </row>
    <row r="11830" spans="1:1" ht="16" x14ac:dyDescent="0.25">
      <c r="A11830" s="17"/>
    </row>
    <row r="11831" spans="1:1" ht="16" x14ac:dyDescent="0.25">
      <c r="A11831" s="17"/>
    </row>
    <row r="11832" spans="1:1" ht="16" x14ac:dyDescent="0.25">
      <c r="A11832" s="17"/>
    </row>
    <row r="11833" spans="1:1" ht="16" x14ac:dyDescent="0.25">
      <c r="A11833" s="17"/>
    </row>
    <row r="11834" spans="1:1" ht="16" x14ac:dyDescent="0.25">
      <c r="A11834" s="17"/>
    </row>
    <row r="11835" spans="1:1" ht="16" x14ac:dyDescent="0.25">
      <c r="A11835" s="17"/>
    </row>
    <row r="11836" spans="1:1" ht="16" x14ac:dyDescent="0.25">
      <c r="A11836" s="17"/>
    </row>
    <row r="11837" spans="1:1" ht="16" x14ac:dyDescent="0.25">
      <c r="A11837" s="17"/>
    </row>
    <row r="11838" spans="1:1" ht="16" x14ac:dyDescent="0.25">
      <c r="A11838" s="17"/>
    </row>
    <row r="11839" spans="1:1" ht="16" x14ac:dyDescent="0.25">
      <c r="A11839" s="17"/>
    </row>
    <row r="11840" spans="1:1" ht="16" x14ac:dyDescent="0.25">
      <c r="A11840" s="17"/>
    </row>
    <row r="11841" spans="1:1" ht="16" x14ac:dyDescent="0.25">
      <c r="A11841" s="17"/>
    </row>
    <row r="11842" spans="1:1" ht="16" x14ac:dyDescent="0.25">
      <c r="A11842" s="17"/>
    </row>
    <row r="11843" spans="1:1" ht="16" x14ac:dyDescent="0.25">
      <c r="A11843" s="17"/>
    </row>
    <row r="11844" spans="1:1" ht="16" x14ac:dyDescent="0.25">
      <c r="A11844" s="17"/>
    </row>
    <row r="11845" spans="1:1" ht="16" x14ac:dyDescent="0.25">
      <c r="A11845" s="17"/>
    </row>
    <row r="11846" spans="1:1" ht="16" x14ac:dyDescent="0.25">
      <c r="A11846" s="17"/>
    </row>
    <row r="11847" spans="1:1" ht="16" x14ac:dyDescent="0.25">
      <c r="A11847" s="17"/>
    </row>
    <row r="11848" spans="1:1" ht="16" x14ac:dyDescent="0.25">
      <c r="A11848" s="17"/>
    </row>
    <row r="11849" spans="1:1" ht="16" x14ac:dyDescent="0.25">
      <c r="A11849" s="17"/>
    </row>
    <row r="11850" spans="1:1" ht="16" x14ac:dyDescent="0.25">
      <c r="A11850" s="17"/>
    </row>
    <row r="11851" spans="1:1" ht="16" x14ac:dyDescent="0.25">
      <c r="A11851" s="17"/>
    </row>
    <row r="11852" spans="1:1" ht="16" x14ac:dyDescent="0.25">
      <c r="A11852" s="17"/>
    </row>
    <row r="11853" spans="1:1" ht="16" x14ac:dyDescent="0.25">
      <c r="A11853" s="17"/>
    </row>
    <row r="11854" spans="1:1" ht="16" x14ac:dyDescent="0.25">
      <c r="A11854" s="17"/>
    </row>
    <row r="11855" spans="1:1" ht="16" x14ac:dyDescent="0.25">
      <c r="A11855" s="17"/>
    </row>
    <row r="11856" spans="1:1" ht="16" x14ac:dyDescent="0.25">
      <c r="A11856" s="17"/>
    </row>
    <row r="11857" spans="1:1" ht="16" x14ac:dyDescent="0.25">
      <c r="A11857" s="17"/>
    </row>
    <row r="11858" spans="1:1" ht="16" x14ac:dyDescent="0.25">
      <c r="A11858" s="17"/>
    </row>
    <row r="11859" spans="1:1" ht="16" x14ac:dyDescent="0.25">
      <c r="A11859" s="17"/>
    </row>
    <row r="11860" spans="1:1" ht="16" x14ac:dyDescent="0.25">
      <c r="A11860" s="17"/>
    </row>
    <row r="11861" spans="1:1" ht="16" x14ac:dyDescent="0.25">
      <c r="A11861" s="17"/>
    </row>
    <row r="11862" spans="1:1" ht="16" x14ac:dyDescent="0.25">
      <c r="A11862" s="17"/>
    </row>
    <row r="11863" spans="1:1" ht="16" x14ac:dyDescent="0.25">
      <c r="A11863" s="17"/>
    </row>
    <row r="11864" spans="1:1" ht="16" x14ac:dyDescent="0.25">
      <c r="A11864" s="17"/>
    </row>
    <row r="11865" spans="1:1" ht="16" x14ac:dyDescent="0.25">
      <c r="A11865" s="17"/>
    </row>
    <row r="11866" spans="1:1" ht="16" x14ac:dyDescent="0.25">
      <c r="A11866" s="17"/>
    </row>
    <row r="11867" spans="1:1" ht="16" x14ac:dyDescent="0.25">
      <c r="A11867" s="17"/>
    </row>
    <row r="11868" spans="1:1" ht="16" x14ac:dyDescent="0.25">
      <c r="A11868" s="17"/>
    </row>
    <row r="11869" spans="1:1" ht="16" x14ac:dyDescent="0.25">
      <c r="A11869" s="17"/>
    </row>
    <row r="11870" spans="1:1" ht="16" x14ac:dyDescent="0.25">
      <c r="A11870" s="17"/>
    </row>
    <row r="11871" spans="1:1" ht="16" x14ac:dyDescent="0.25">
      <c r="A11871" s="17"/>
    </row>
    <row r="11872" spans="1:1" ht="16" x14ac:dyDescent="0.25">
      <c r="A11872" s="17"/>
    </row>
    <row r="11873" spans="1:1" ht="16" x14ac:dyDescent="0.25">
      <c r="A11873" s="17"/>
    </row>
    <row r="11874" spans="1:1" ht="16" x14ac:dyDescent="0.25">
      <c r="A11874" s="17"/>
    </row>
    <row r="11875" spans="1:1" ht="16" x14ac:dyDescent="0.25">
      <c r="A11875" s="17"/>
    </row>
    <row r="11876" spans="1:1" ht="16" x14ac:dyDescent="0.25">
      <c r="A11876" s="17"/>
    </row>
    <row r="11877" spans="1:1" ht="16" x14ac:dyDescent="0.25">
      <c r="A11877" s="17"/>
    </row>
    <row r="11878" spans="1:1" ht="16" x14ac:dyDescent="0.25">
      <c r="A11878" s="17"/>
    </row>
    <row r="11879" spans="1:1" ht="16" x14ac:dyDescent="0.25">
      <c r="A11879" s="17"/>
    </row>
    <row r="11880" spans="1:1" ht="16" x14ac:dyDescent="0.25">
      <c r="A11880" s="17"/>
    </row>
    <row r="11881" spans="1:1" ht="16" x14ac:dyDescent="0.25">
      <c r="A11881" s="17"/>
    </row>
    <row r="11882" spans="1:1" ht="16" x14ac:dyDescent="0.25">
      <c r="A11882" s="17"/>
    </row>
    <row r="11883" spans="1:1" ht="16" x14ac:dyDescent="0.25">
      <c r="A11883" s="17"/>
    </row>
    <row r="11884" spans="1:1" ht="16" x14ac:dyDescent="0.25">
      <c r="A11884" s="17"/>
    </row>
    <row r="11885" spans="1:1" ht="16" x14ac:dyDescent="0.25">
      <c r="A11885" s="17"/>
    </row>
    <row r="11886" spans="1:1" ht="16" x14ac:dyDescent="0.25">
      <c r="A11886" s="17"/>
    </row>
    <row r="11887" spans="1:1" ht="16" x14ac:dyDescent="0.25">
      <c r="A11887" s="17"/>
    </row>
    <row r="11888" spans="1:1" ht="16" x14ac:dyDescent="0.25">
      <c r="A11888" s="17"/>
    </row>
    <row r="11889" spans="1:1" ht="16" x14ac:dyDescent="0.25">
      <c r="A11889" s="17"/>
    </row>
    <row r="11890" spans="1:1" ht="16" x14ac:dyDescent="0.25">
      <c r="A11890" s="17"/>
    </row>
    <row r="11891" spans="1:1" ht="16" x14ac:dyDescent="0.25">
      <c r="A11891" s="17"/>
    </row>
    <row r="11892" spans="1:1" ht="16" x14ac:dyDescent="0.25">
      <c r="A11892" s="17"/>
    </row>
    <row r="11893" spans="1:1" ht="16" x14ac:dyDescent="0.25">
      <c r="A11893" s="17"/>
    </row>
    <row r="11894" spans="1:1" ht="16" x14ac:dyDescent="0.25">
      <c r="A11894" s="17"/>
    </row>
    <row r="11895" spans="1:1" ht="16" x14ac:dyDescent="0.25">
      <c r="A11895" s="17"/>
    </row>
    <row r="11896" spans="1:1" ht="16" x14ac:dyDescent="0.25">
      <c r="A11896" s="17"/>
    </row>
    <row r="11897" spans="1:1" ht="16" x14ac:dyDescent="0.25">
      <c r="A11897" s="17"/>
    </row>
    <row r="11898" spans="1:1" ht="16" x14ac:dyDescent="0.25">
      <c r="A11898" s="17"/>
    </row>
    <row r="11899" spans="1:1" ht="16" x14ac:dyDescent="0.25">
      <c r="A11899" s="17"/>
    </row>
    <row r="11900" spans="1:1" ht="16" x14ac:dyDescent="0.25">
      <c r="A11900" s="17"/>
    </row>
    <row r="11901" spans="1:1" ht="16" x14ac:dyDescent="0.25">
      <c r="A11901" s="17"/>
    </row>
    <row r="11902" spans="1:1" ht="16" x14ac:dyDescent="0.25">
      <c r="A11902" s="17"/>
    </row>
    <row r="11903" spans="1:1" ht="16" x14ac:dyDescent="0.25">
      <c r="A11903" s="17"/>
    </row>
    <row r="11904" spans="1:1" ht="16" x14ac:dyDescent="0.25">
      <c r="A11904" s="17"/>
    </row>
    <row r="11905" spans="1:1" ht="16" x14ac:dyDescent="0.25">
      <c r="A11905" s="17"/>
    </row>
    <row r="11906" spans="1:1" ht="16" x14ac:dyDescent="0.25">
      <c r="A11906" s="17"/>
    </row>
    <row r="11907" spans="1:1" ht="16" x14ac:dyDescent="0.25">
      <c r="A11907" s="17"/>
    </row>
    <row r="11908" spans="1:1" ht="16" x14ac:dyDescent="0.25">
      <c r="A11908" s="17"/>
    </row>
    <row r="11909" spans="1:1" ht="16" x14ac:dyDescent="0.25">
      <c r="A11909" s="17"/>
    </row>
    <row r="11910" spans="1:1" ht="16" x14ac:dyDescent="0.25">
      <c r="A11910" s="17"/>
    </row>
    <row r="11911" spans="1:1" ht="16" x14ac:dyDescent="0.25">
      <c r="A11911" s="17"/>
    </row>
    <row r="11912" spans="1:1" ht="16" x14ac:dyDescent="0.25">
      <c r="A11912" s="17"/>
    </row>
    <row r="11913" spans="1:1" ht="16" x14ac:dyDescent="0.25">
      <c r="A11913" s="17"/>
    </row>
    <row r="11914" spans="1:1" ht="16" x14ac:dyDescent="0.25">
      <c r="A11914" s="17"/>
    </row>
    <row r="11915" spans="1:1" ht="16" x14ac:dyDescent="0.25">
      <c r="A11915" s="17"/>
    </row>
    <row r="11916" spans="1:1" ht="16" x14ac:dyDescent="0.25">
      <c r="A11916" s="17"/>
    </row>
    <row r="11917" spans="1:1" ht="16" x14ac:dyDescent="0.25">
      <c r="A11917" s="17"/>
    </row>
    <row r="11918" spans="1:1" ht="16" x14ac:dyDescent="0.25">
      <c r="A11918" s="17"/>
    </row>
    <row r="11919" spans="1:1" ht="16" x14ac:dyDescent="0.25">
      <c r="A11919" s="17"/>
    </row>
    <row r="11920" spans="1:1" ht="16" x14ac:dyDescent="0.25">
      <c r="A11920" s="17"/>
    </row>
    <row r="11921" spans="1:1" ht="16" x14ac:dyDescent="0.25">
      <c r="A11921" s="17"/>
    </row>
    <row r="11922" spans="1:1" ht="16" x14ac:dyDescent="0.25">
      <c r="A11922" s="17"/>
    </row>
    <row r="11923" spans="1:1" ht="16" x14ac:dyDescent="0.25">
      <c r="A11923" s="17"/>
    </row>
    <row r="11924" spans="1:1" ht="16" x14ac:dyDescent="0.25">
      <c r="A11924" s="17"/>
    </row>
    <row r="11925" spans="1:1" ht="16" x14ac:dyDescent="0.25">
      <c r="A11925" s="17"/>
    </row>
    <row r="11926" spans="1:1" ht="16" x14ac:dyDescent="0.25">
      <c r="A11926" s="17"/>
    </row>
    <row r="11927" spans="1:1" ht="16" x14ac:dyDescent="0.25">
      <c r="A11927" s="17"/>
    </row>
    <row r="11928" spans="1:1" ht="16" x14ac:dyDescent="0.25">
      <c r="A11928" s="17"/>
    </row>
    <row r="11929" spans="1:1" ht="16" x14ac:dyDescent="0.25">
      <c r="A11929" s="17"/>
    </row>
    <row r="11930" spans="1:1" ht="16" x14ac:dyDescent="0.25">
      <c r="A11930" s="17"/>
    </row>
    <row r="11931" spans="1:1" ht="16" x14ac:dyDescent="0.25">
      <c r="A11931" s="17"/>
    </row>
    <row r="11932" spans="1:1" ht="16" x14ac:dyDescent="0.25">
      <c r="A11932" s="17"/>
    </row>
    <row r="11933" spans="1:1" ht="16" x14ac:dyDescent="0.25">
      <c r="A11933" s="17"/>
    </row>
    <row r="11934" spans="1:1" ht="16" x14ac:dyDescent="0.25">
      <c r="A11934" s="17"/>
    </row>
    <row r="11935" spans="1:1" ht="16" x14ac:dyDescent="0.25">
      <c r="A11935" s="17"/>
    </row>
    <row r="11936" spans="1:1" ht="16" x14ac:dyDescent="0.25">
      <c r="A11936" s="17"/>
    </row>
    <row r="11937" spans="1:1" ht="16" x14ac:dyDescent="0.25">
      <c r="A11937" s="17"/>
    </row>
    <row r="11938" spans="1:1" ht="16" x14ac:dyDescent="0.25">
      <c r="A11938" s="17"/>
    </row>
    <row r="11939" spans="1:1" ht="16" x14ac:dyDescent="0.25">
      <c r="A11939" s="17"/>
    </row>
    <row r="11940" spans="1:1" ht="16" x14ac:dyDescent="0.25">
      <c r="A11940" s="17"/>
    </row>
    <row r="11941" spans="1:1" ht="16" x14ac:dyDescent="0.25">
      <c r="A11941" s="17"/>
    </row>
    <row r="11942" spans="1:1" ht="16" x14ac:dyDescent="0.25">
      <c r="A11942" s="17"/>
    </row>
    <row r="11943" spans="1:1" ht="16" x14ac:dyDescent="0.25">
      <c r="A11943" s="17"/>
    </row>
    <row r="11944" spans="1:1" ht="16" x14ac:dyDescent="0.25">
      <c r="A11944" s="17"/>
    </row>
    <row r="11945" spans="1:1" ht="16" x14ac:dyDescent="0.25">
      <c r="A11945" s="17"/>
    </row>
    <row r="11946" spans="1:1" ht="16" x14ac:dyDescent="0.25">
      <c r="A11946" s="17"/>
    </row>
    <row r="11947" spans="1:1" ht="16" x14ac:dyDescent="0.25">
      <c r="A11947" s="17"/>
    </row>
    <row r="11948" spans="1:1" ht="16" x14ac:dyDescent="0.25">
      <c r="A11948" s="17"/>
    </row>
    <row r="11949" spans="1:1" ht="16" x14ac:dyDescent="0.25">
      <c r="A11949" s="17"/>
    </row>
    <row r="11950" spans="1:1" ht="16" x14ac:dyDescent="0.25">
      <c r="A11950" s="17"/>
    </row>
    <row r="11951" spans="1:1" ht="16" x14ac:dyDescent="0.25">
      <c r="A11951" s="17"/>
    </row>
    <row r="11952" spans="1:1" ht="16" x14ac:dyDescent="0.25">
      <c r="A11952" s="17"/>
    </row>
    <row r="11953" spans="1:1" ht="16" x14ac:dyDescent="0.25">
      <c r="A11953" s="17"/>
    </row>
    <row r="11954" spans="1:1" ht="16" x14ac:dyDescent="0.25">
      <c r="A11954" s="17"/>
    </row>
    <row r="11955" spans="1:1" ht="16" x14ac:dyDescent="0.25">
      <c r="A11955" s="17"/>
    </row>
    <row r="11956" spans="1:1" ht="16" x14ac:dyDescent="0.25">
      <c r="A11956" s="17"/>
    </row>
    <row r="11957" spans="1:1" ht="16" x14ac:dyDescent="0.25">
      <c r="A11957" s="17"/>
    </row>
    <row r="11958" spans="1:1" ht="16" x14ac:dyDescent="0.25">
      <c r="A11958" s="17"/>
    </row>
    <row r="11959" spans="1:1" ht="16" x14ac:dyDescent="0.25">
      <c r="A11959" s="17"/>
    </row>
    <row r="11960" spans="1:1" ht="16" x14ac:dyDescent="0.25">
      <c r="A11960" s="17"/>
    </row>
    <row r="11961" spans="1:1" ht="16" x14ac:dyDescent="0.25">
      <c r="A11961" s="17"/>
    </row>
    <row r="11962" spans="1:1" ht="16" x14ac:dyDescent="0.25">
      <c r="A11962" s="17"/>
    </row>
    <row r="11963" spans="1:1" ht="16" x14ac:dyDescent="0.25">
      <c r="A11963" s="17"/>
    </row>
    <row r="11964" spans="1:1" ht="16" x14ac:dyDescent="0.25">
      <c r="A11964" s="17"/>
    </row>
    <row r="11965" spans="1:1" ht="16" x14ac:dyDescent="0.25">
      <c r="A11965" s="17"/>
    </row>
    <row r="11966" spans="1:1" ht="16" x14ac:dyDescent="0.25">
      <c r="A11966" s="17"/>
    </row>
    <row r="11967" spans="1:1" ht="16" x14ac:dyDescent="0.25">
      <c r="A11967" s="17"/>
    </row>
    <row r="11968" spans="1:1" ht="16" x14ac:dyDescent="0.25">
      <c r="A11968" s="17"/>
    </row>
    <row r="11969" spans="1:1" ht="16" x14ac:dyDescent="0.25">
      <c r="A11969" s="17"/>
    </row>
    <row r="11970" spans="1:1" ht="16" x14ac:dyDescent="0.25">
      <c r="A11970" s="17"/>
    </row>
    <row r="11971" spans="1:1" ht="16" x14ac:dyDescent="0.25">
      <c r="A11971" s="17"/>
    </row>
    <row r="11972" spans="1:1" ht="16" x14ac:dyDescent="0.25">
      <c r="A11972" s="17"/>
    </row>
    <row r="11973" spans="1:1" ht="16" x14ac:dyDescent="0.25">
      <c r="A11973" s="17"/>
    </row>
    <row r="11974" spans="1:1" ht="16" x14ac:dyDescent="0.25">
      <c r="A11974" s="17"/>
    </row>
    <row r="11975" spans="1:1" ht="16" x14ac:dyDescent="0.25">
      <c r="A11975" s="17"/>
    </row>
    <row r="11976" spans="1:1" ht="16" x14ac:dyDescent="0.25">
      <c r="A11976" s="17"/>
    </row>
    <row r="11977" spans="1:1" ht="16" x14ac:dyDescent="0.25">
      <c r="A11977" s="17"/>
    </row>
    <row r="11978" spans="1:1" ht="16" x14ac:dyDescent="0.25">
      <c r="A11978" s="17"/>
    </row>
    <row r="11979" spans="1:1" ht="16" x14ac:dyDescent="0.25">
      <c r="A11979" s="17"/>
    </row>
    <row r="11980" spans="1:1" ht="16" x14ac:dyDescent="0.25">
      <c r="A11980" s="17"/>
    </row>
    <row r="11981" spans="1:1" ht="16" x14ac:dyDescent="0.25">
      <c r="A11981" s="17"/>
    </row>
    <row r="11982" spans="1:1" ht="16" x14ac:dyDescent="0.25">
      <c r="A11982" s="17"/>
    </row>
    <row r="11983" spans="1:1" ht="16" x14ac:dyDescent="0.25">
      <c r="A11983" s="17"/>
    </row>
    <row r="11984" spans="1:1" ht="16" x14ac:dyDescent="0.25">
      <c r="A11984" s="17"/>
    </row>
    <row r="11985" spans="1:1" ht="16" x14ac:dyDescent="0.25">
      <c r="A11985" s="17"/>
    </row>
    <row r="11986" spans="1:1" ht="16" x14ac:dyDescent="0.25">
      <c r="A11986" s="17"/>
    </row>
    <row r="11987" spans="1:1" ht="16" x14ac:dyDescent="0.25">
      <c r="A11987" s="17"/>
    </row>
    <row r="11988" spans="1:1" ht="16" x14ac:dyDescent="0.25">
      <c r="A11988" s="17"/>
    </row>
    <row r="11989" spans="1:1" ht="16" x14ac:dyDescent="0.25">
      <c r="A11989" s="17"/>
    </row>
    <row r="11990" spans="1:1" ht="16" x14ac:dyDescent="0.25">
      <c r="A11990" s="17"/>
    </row>
    <row r="11991" spans="1:1" ht="16" x14ac:dyDescent="0.25">
      <c r="A11991" s="17"/>
    </row>
    <row r="11992" spans="1:1" ht="16" x14ac:dyDescent="0.25">
      <c r="A11992" s="17"/>
    </row>
    <row r="11993" spans="1:1" ht="16" x14ac:dyDescent="0.25">
      <c r="A11993" s="17"/>
    </row>
    <row r="11994" spans="1:1" ht="16" x14ac:dyDescent="0.25">
      <c r="A11994" s="17"/>
    </row>
    <row r="11995" spans="1:1" ht="16" x14ac:dyDescent="0.25">
      <c r="A11995" s="17"/>
    </row>
    <row r="11996" spans="1:1" ht="16" x14ac:dyDescent="0.25">
      <c r="A11996" s="17"/>
    </row>
    <row r="11997" spans="1:1" ht="16" x14ac:dyDescent="0.25">
      <c r="A11997" s="17"/>
    </row>
    <row r="11998" spans="1:1" ht="16" x14ac:dyDescent="0.25">
      <c r="A11998" s="17"/>
    </row>
    <row r="11999" spans="1:1" ht="16" x14ac:dyDescent="0.25">
      <c r="A11999" s="17"/>
    </row>
    <row r="12000" spans="1:1" ht="16" x14ac:dyDescent="0.25">
      <c r="A12000" s="17"/>
    </row>
    <row r="12001" spans="1:1" ht="16" x14ac:dyDescent="0.25">
      <c r="A12001" s="17"/>
    </row>
    <row r="12002" spans="1:1" ht="16" x14ac:dyDescent="0.25">
      <c r="A12002" s="17"/>
    </row>
    <row r="12003" spans="1:1" ht="16" x14ac:dyDescent="0.25">
      <c r="A12003" s="17"/>
    </row>
    <row r="12004" spans="1:1" ht="16" x14ac:dyDescent="0.25">
      <c r="A12004" s="17"/>
    </row>
    <row r="12005" spans="1:1" ht="16" x14ac:dyDescent="0.25">
      <c r="A12005" s="17"/>
    </row>
    <row r="12006" spans="1:1" ht="16" x14ac:dyDescent="0.25">
      <c r="A12006" s="17"/>
    </row>
    <row r="12007" spans="1:1" ht="16" x14ac:dyDescent="0.25">
      <c r="A12007" s="17"/>
    </row>
    <row r="12008" spans="1:1" ht="16" x14ac:dyDescent="0.25">
      <c r="A12008" s="17"/>
    </row>
    <row r="12009" spans="1:1" ht="16" x14ac:dyDescent="0.25">
      <c r="A12009" s="17"/>
    </row>
    <row r="12010" spans="1:1" ht="16" x14ac:dyDescent="0.25">
      <c r="A12010" s="17"/>
    </row>
    <row r="12011" spans="1:1" ht="16" x14ac:dyDescent="0.25">
      <c r="A12011" s="17"/>
    </row>
    <row r="12012" spans="1:1" ht="16" x14ac:dyDescent="0.25">
      <c r="A12012" s="17"/>
    </row>
    <row r="12013" spans="1:1" ht="16" x14ac:dyDescent="0.25">
      <c r="A12013" s="17"/>
    </row>
    <row r="12014" spans="1:1" ht="16" x14ac:dyDescent="0.25">
      <c r="A12014" s="17"/>
    </row>
    <row r="12015" spans="1:1" ht="16" x14ac:dyDescent="0.25">
      <c r="A12015" s="17"/>
    </row>
    <row r="12016" spans="1:1" ht="16" x14ac:dyDescent="0.25">
      <c r="A12016" s="17"/>
    </row>
    <row r="12017" spans="1:1" ht="16" x14ac:dyDescent="0.25">
      <c r="A12017" s="17"/>
    </row>
    <row r="12018" spans="1:1" ht="16" x14ac:dyDescent="0.25">
      <c r="A12018" s="17"/>
    </row>
    <row r="12019" spans="1:1" ht="16" x14ac:dyDescent="0.25">
      <c r="A12019" s="17"/>
    </row>
    <row r="12020" spans="1:1" ht="16" x14ac:dyDescent="0.25">
      <c r="A12020" s="17"/>
    </row>
    <row r="12021" spans="1:1" ht="16" x14ac:dyDescent="0.25">
      <c r="A12021" s="17"/>
    </row>
    <row r="12022" spans="1:1" ht="16" x14ac:dyDescent="0.25">
      <c r="A12022" s="17"/>
    </row>
    <row r="12023" spans="1:1" ht="16" x14ac:dyDescent="0.25">
      <c r="A12023" s="17"/>
    </row>
    <row r="12024" spans="1:1" ht="16" x14ac:dyDescent="0.25">
      <c r="A12024" s="17"/>
    </row>
    <row r="12025" spans="1:1" ht="16" x14ac:dyDescent="0.25">
      <c r="A12025" s="17"/>
    </row>
    <row r="12026" spans="1:1" ht="16" x14ac:dyDescent="0.25">
      <c r="A12026" s="17"/>
    </row>
    <row r="12027" spans="1:1" ht="16" x14ac:dyDescent="0.25">
      <c r="A12027" s="17"/>
    </row>
    <row r="12028" spans="1:1" ht="16" x14ac:dyDescent="0.25">
      <c r="A12028" s="17"/>
    </row>
    <row r="12029" spans="1:1" ht="16" x14ac:dyDescent="0.25">
      <c r="A12029" s="17"/>
    </row>
    <row r="12030" spans="1:1" ht="16" x14ac:dyDescent="0.25">
      <c r="A12030" s="17"/>
    </row>
    <row r="12031" spans="1:1" ht="16" x14ac:dyDescent="0.25">
      <c r="A12031" s="17"/>
    </row>
    <row r="12032" spans="1:1" ht="16" x14ac:dyDescent="0.25">
      <c r="A12032" s="17"/>
    </row>
    <row r="12033" spans="1:1" ht="16" x14ac:dyDescent="0.25">
      <c r="A12033" s="17"/>
    </row>
    <row r="12034" spans="1:1" ht="16" x14ac:dyDescent="0.25">
      <c r="A12034" s="17"/>
    </row>
    <row r="12035" spans="1:1" ht="16" x14ac:dyDescent="0.25">
      <c r="A12035" s="17"/>
    </row>
    <row r="12036" spans="1:1" ht="16" x14ac:dyDescent="0.25">
      <c r="A12036" s="17"/>
    </row>
    <row r="12037" spans="1:1" ht="16" x14ac:dyDescent="0.25">
      <c r="A12037" s="17"/>
    </row>
    <row r="12038" spans="1:1" ht="16" x14ac:dyDescent="0.25">
      <c r="A12038" s="17"/>
    </row>
    <row r="12039" spans="1:1" ht="16" x14ac:dyDescent="0.25">
      <c r="A12039" s="17"/>
    </row>
    <row r="12040" spans="1:1" ht="16" x14ac:dyDescent="0.25">
      <c r="A12040" s="17"/>
    </row>
    <row r="12041" spans="1:1" ht="16" x14ac:dyDescent="0.25">
      <c r="A12041" s="17"/>
    </row>
    <row r="12042" spans="1:1" ht="16" x14ac:dyDescent="0.25">
      <c r="A12042" s="17"/>
    </row>
    <row r="12043" spans="1:1" ht="16" x14ac:dyDescent="0.25">
      <c r="A12043" s="17"/>
    </row>
    <row r="12044" spans="1:1" ht="16" x14ac:dyDescent="0.25">
      <c r="A12044" s="17"/>
    </row>
    <row r="12045" spans="1:1" ht="16" x14ac:dyDescent="0.25">
      <c r="A12045" s="17"/>
    </row>
    <row r="12046" spans="1:1" ht="16" x14ac:dyDescent="0.25">
      <c r="A12046" s="17"/>
    </row>
    <row r="12047" spans="1:1" ht="16" x14ac:dyDescent="0.25">
      <c r="A12047" s="17"/>
    </row>
    <row r="12048" spans="1:1" ht="16" x14ac:dyDescent="0.25">
      <c r="A12048" s="17"/>
    </row>
    <row r="12049" spans="1:1" ht="16" x14ac:dyDescent="0.25">
      <c r="A12049" s="17"/>
    </row>
    <row r="12050" spans="1:1" ht="16" x14ac:dyDescent="0.25">
      <c r="A12050" s="17"/>
    </row>
    <row r="12051" spans="1:1" ht="16" x14ac:dyDescent="0.25">
      <c r="A12051" s="17"/>
    </row>
    <row r="12052" spans="1:1" ht="16" x14ac:dyDescent="0.25">
      <c r="A12052" s="17"/>
    </row>
    <row r="12053" spans="1:1" ht="16" x14ac:dyDescent="0.25">
      <c r="A12053" s="17"/>
    </row>
    <row r="12054" spans="1:1" ht="16" x14ac:dyDescent="0.25">
      <c r="A12054" s="17"/>
    </row>
    <row r="12055" spans="1:1" ht="16" x14ac:dyDescent="0.25">
      <c r="A12055" s="17"/>
    </row>
    <row r="12056" spans="1:1" ht="16" x14ac:dyDescent="0.25">
      <c r="A12056" s="17"/>
    </row>
    <row r="12057" spans="1:1" ht="16" x14ac:dyDescent="0.25">
      <c r="A12057" s="17"/>
    </row>
    <row r="12058" spans="1:1" ht="16" x14ac:dyDescent="0.25">
      <c r="A12058" s="17"/>
    </row>
    <row r="12059" spans="1:1" ht="16" x14ac:dyDescent="0.25">
      <c r="A12059" s="17"/>
    </row>
    <row r="12060" spans="1:1" ht="16" x14ac:dyDescent="0.25">
      <c r="A12060" s="17"/>
    </row>
    <row r="12061" spans="1:1" ht="16" x14ac:dyDescent="0.25">
      <c r="A12061" s="17"/>
    </row>
    <row r="12062" spans="1:1" ht="16" x14ac:dyDescent="0.25">
      <c r="A12062" s="17"/>
    </row>
    <row r="12063" spans="1:1" ht="16" x14ac:dyDescent="0.25">
      <c r="A12063" s="17"/>
    </row>
    <row r="12064" spans="1:1" ht="16" x14ac:dyDescent="0.25">
      <c r="A12064" s="17"/>
    </row>
    <row r="12065" spans="1:1" ht="16" x14ac:dyDescent="0.25">
      <c r="A12065" s="17"/>
    </row>
    <row r="12066" spans="1:1" ht="16" x14ac:dyDescent="0.25">
      <c r="A12066" s="17"/>
    </row>
    <row r="12067" spans="1:1" ht="16" x14ac:dyDescent="0.25">
      <c r="A12067" s="17"/>
    </row>
    <row r="12068" spans="1:1" ht="16" x14ac:dyDescent="0.25">
      <c r="A12068" s="17"/>
    </row>
    <row r="12069" spans="1:1" ht="16" x14ac:dyDescent="0.25">
      <c r="A12069" s="17"/>
    </row>
    <row r="12070" spans="1:1" ht="16" x14ac:dyDescent="0.25">
      <c r="A12070" s="17"/>
    </row>
    <row r="12071" spans="1:1" ht="16" x14ac:dyDescent="0.25">
      <c r="A12071" s="17"/>
    </row>
    <row r="12072" spans="1:1" ht="16" x14ac:dyDescent="0.25">
      <c r="A12072" s="17"/>
    </row>
    <row r="12073" spans="1:1" ht="16" x14ac:dyDescent="0.25">
      <c r="A12073" s="17"/>
    </row>
    <row r="12074" spans="1:1" ht="16" x14ac:dyDescent="0.25">
      <c r="A12074" s="17"/>
    </row>
    <row r="12075" spans="1:1" ht="16" x14ac:dyDescent="0.25">
      <c r="A12075" s="17"/>
    </row>
    <row r="12076" spans="1:1" ht="16" x14ac:dyDescent="0.25">
      <c r="A12076" s="17"/>
    </row>
    <row r="12077" spans="1:1" ht="16" x14ac:dyDescent="0.25">
      <c r="A12077" s="17"/>
    </row>
    <row r="12078" spans="1:1" ht="16" x14ac:dyDescent="0.25">
      <c r="A12078" s="17"/>
    </row>
    <row r="12079" spans="1:1" ht="16" x14ac:dyDescent="0.25">
      <c r="A12079" s="17"/>
    </row>
    <row r="12080" spans="1:1" ht="16" x14ac:dyDescent="0.25">
      <c r="A12080" s="17"/>
    </row>
    <row r="12081" spans="1:1" ht="16" x14ac:dyDescent="0.25">
      <c r="A12081" s="17"/>
    </row>
    <row r="12082" spans="1:1" ht="16" x14ac:dyDescent="0.25">
      <c r="A12082" s="17"/>
    </row>
    <row r="12083" spans="1:1" ht="16" x14ac:dyDescent="0.25">
      <c r="A12083" s="17"/>
    </row>
    <row r="12084" spans="1:1" ht="16" x14ac:dyDescent="0.25">
      <c r="A12084" s="17"/>
    </row>
    <row r="12085" spans="1:1" ht="16" x14ac:dyDescent="0.25">
      <c r="A12085" s="17"/>
    </row>
    <row r="12086" spans="1:1" ht="16" x14ac:dyDescent="0.25">
      <c r="A12086" s="17"/>
    </row>
    <row r="12087" spans="1:1" ht="16" x14ac:dyDescent="0.25">
      <c r="A12087" s="17"/>
    </row>
    <row r="12088" spans="1:1" ht="16" x14ac:dyDescent="0.25">
      <c r="A12088" s="17"/>
    </row>
    <row r="12089" spans="1:1" ht="16" x14ac:dyDescent="0.25">
      <c r="A12089" s="17"/>
    </row>
    <row r="12090" spans="1:1" ht="16" x14ac:dyDescent="0.25">
      <c r="A12090" s="17"/>
    </row>
    <row r="12091" spans="1:1" ht="16" x14ac:dyDescent="0.25">
      <c r="A12091" s="17"/>
    </row>
    <row r="12092" spans="1:1" ht="16" x14ac:dyDescent="0.25">
      <c r="A12092" s="17"/>
    </row>
    <row r="12093" spans="1:1" ht="16" x14ac:dyDescent="0.25">
      <c r="A12093" s="17"/>
    </row>
    <row r="12094" spans="1:1" ht="16" x14ac:dyDescent="0.25">
      <c r="A12094" s="17"/>
    </row>
    <row r="12095" spans="1:1" ht="16" x14ac:dyDescent="0.25">
      <c r="A12095" s="17"/>
    </row>
    <row r="12096" spans="1:1" ht="16" x14ac:dyDescent="0.25">
      <c r="A12096" s="17"/>
    </row>
    <row r="12097" spans="1:1" ht="16" x14ac:dyDescent="0.25">
      <c r="A12097" s="17"/>
    </row>
    <row r="12098" spans="1:1" ht="16" x14ac:dyDescent="0.25">
      <c r="A12098" s="17"/>
    </row>
    <row r="12099" spans="1:1" ht="16" x14ac:dyDescent="0.25">
      <c r="A12099" s="17"/>
    </row>
    <row r="12100" spans="1:1" ht="16" x14ac:dyDescent="0.25">
      <c r="A12100" s="17"/>
    </row>
    <row r="12101" spans="1:1" ht="16" x14ac:dyDescent="0.25">
      <c r="A12101" s="17"/>
    </row>
    <row r="12102" spans="1:1" ht="16" x14ac:dyDescent="0.25">
      <c r="A12102" s="17"/>
    </row>
    <row r="12103" spans="1:1" ht="16" x14ac:dyDescent="0.25">
      <c r="A12103" s="17"/>
    </row>
    <row r="12104" spans="1:1" ht="16" x14ac:dyDescent="0.25">
      <c r="A12104" s="17"/>
    </row>
    <row r="12105" spans="1:1" ht="16" x14ac:dyDescent="0.25">
      <c r="A12105" s="17"/>
    </row>
    <row r="12106" spans="1:1" ht="16" x14ac:dyDescent="0.25">
      <c r="A12106" s="17"/>
    </row>
    <row r="12107" spans="1:1" ht="16" x14ac:dyDescent="0.25">
      <c r="A12107" s="17"/>
    </row>
    <row r="12108" spans="1:1" ht="16" x14ac:dyDescent="0.25">
      <c r="A12108" s="17"/>
    </row>
    <row r="12109" spans="1:1" ht="16" x14ac:dyDescent="0.25">
      <c r="A12109" s="17"/>
    </row>
    <row r="12110" spans="1:1" ht="16" x14ac:dyDescent="0.25">
      <c r="A12110" s="17"/>
    </row>
    <row r="12111" spans="1:1" ht="16" x14ac:dyDescent="0.25">
      <c r="A12111" s="17"/>
    </row>
    <row r="12112" spans="1:1" ht="16" x14ac:dyDescent="0.25">
      <c r="A12112" s="17"/>
    </row>
    <row r="12113" spans="1:1" ht="16" x14ac:dyDescent="0.25">
      <c r="A12113" s="17"/>
    </row>
    <row r="12114" spans="1:1" ht="16" x14ac:dyDescent="0.25">
      <c r="A12114" s="17"/>
    </row>
    <row r="12115" spans="1:1" ht="16" x14ac:dyDescent="0.25">
      <c r="A12115" s="17"/>
    </row>
    <row r="12116" spans="1:1" ht="16" x14ac:dyDescent="0.25">
      <c r="A12116" s="17"/>
    </row>
    <row r="12117" spans="1:1" ht="16" x14ac:dyDescent="0.25">
      <c r="A12117" s="17"/>
    </row>
    <row r="12118" spans="1:1" ht="16" x14ac:dyDescent="0.25">
      <c r="A12118" s="17"/>
    </row>
    <row r="12119" spans="1:1" ht="16" x14ac:dyDescent="0.25">
      <c r="A12119" s="17"/>
    </row>
    <row r="12120" spans="1:1" ht="16" x14ac:dyDescent="0.25">
      <c r="A12120" s="17"/>
    </row>
    <row r="12121" spans="1:1" ht="16" x14ac:dyDescent="0.25">
      <c r="A12121" s="17"/>
    </row>
    <row r="12122" spans="1:1" ht="16" x14ac:dyDescent="0.25">
      <c r="A12122" s="17"/>
    </row>
    <row r="12123" spans="1:1" ht="16" x14ac:dyDescent="0.25">
      <c r="A12123" s="17"/>
    </row>
    <row r="12124" spans="1:1" ht="16" x14ac:dyDescent="0.25">
      <c r="A12124" s="17"/>
    </row>
    <row r="12125" spans="1:1" ht="16" x14ac:dyDescent="0.25">
      <c r="A12125" s="17"/>
    </row>
    <row r="12126" spans="1:1" ht="16" x14ac:dyDescent="0.25">
      <c r="A12126" s="17"/>
    </row>
    <row r="12127" spans="1:1" ht="16" x14ac:dyDescent="0.25">
      <c r="A12127" s="17"/>
    </row>
    <row r="12128" spans="1:1" ht="16" x14ac:dyDescent="0.25">
      <c r="A12128" s="17"/>
    </row>
    <row r="12129" spans="1:1" ht="16" x14ac:dyDescent="0.25">
      <c r="A12129" s="17"/>
    </row>
    <row r="12130" spans="1:1" ht="16" x14ac:dyDescent="0.25">
      <c r="A12130" s="17"/>
    </row>
    <row r="12131" spans="1:1" ht="16" x14ac:dyDescent="0.25">
      <c r="A12131" s="17"/>
    </row>
    <row r="12132" spans="1:1" ht="16" x14ac:dyDescent="0.25">
      <c r="A12132" s="17"/>
    </row>
    <row r="12133" spans="1:1" ht="16" x14ac:dyDescent="0.25">
      <c r="A12133" s="17"/>
    </row>
    <row r="12134" spans="1:1" ht="16" x14ac:dyDescent="0.25">
      <c r="A12134" s="17"/>
    </row>
    <row r="12135" spans="1:1" ht="16" x14ac:dyDescent="0.25">
      <c r="A12135" s="17"/>
    </row>
    <row r="12136" spans="1:1" ht="16" x14ac:dyDescent="0.25">
      <c r="A12136" s="17"/>
    </row>
    <row r="12137" spans="1:1" ht="16" x14ac:dyDescent="0.25">
      <c r="A12137" s="17"/>
    </row>
    <row r="12138" spans="1:1" ht="16" x14ac:dyDescent="0.25">
      <c r="A12138" s="17"/>
    </row>
    <row r="12139" spans="1:1" ht="16" x14ac:dyDescent="0.25">
      <c r="A12139" s="17"/>
    </row>
    <row r="12140" spans="1:1" ht="16" x14ac:dyDescent="0.25">
      <c r="A12140" s="17"/>
    </row>
    <row r="12141" spans="1:1" ht="16" x14ac:dyDescent="0.25">
      <c r="A12141" s="17"/>
    </row>
    <row r="12142" spans="1:1" ht="16" x14ac:dyDescent="0.25">
      <c r="A12142" s="17"/>
    </row>
    <row r="12143" spans="1:1" ht="16" x14ac:dyDescent="0.25">
      <c r="A12143" s="17"/>
    </row>
    <row r="12144" spans="1:1" ht="16" x14ac:dyDescent="0.25">
      <c r="A12144" s="17"/>
    </row>
    <row r="12145" spans="1:1" ht="16" x14ac:dyDescent="0.25">
      <c r="A12145" s="17"/>
    </row>
    <row r="12146" spans="1:1" ht="16" x14ac:dyDescent="0.25">
      <c r="A12146" s="17"/>
    </row>
    <row r="12147" spans="1:1" ht="16" x14ac:dyDescent="0.25">
      <c r="A12147" s="17"/>
    </row>
    <row r="12148" spans="1:1" ht="16" x14ac:dyDescent="0.25">
      <c r="A12148" s="17"/>
    </row>
    <row r="12149" spans="1:1" ht="16" x14ac:dyDescent="0.25">
      <c r="A12149" s="17"/>
    </row>
    <row r="12150" spans="1:1" ht="16" x14ac:dyDescent="0.25">
      <c r="A12150" s="17"/>
    </row>
    <row r="12151" spans="1:1" ht="16" x14ac:dyDescent="0.25">
      <c r="A12151" s="17"/>
    </row>
    <row r="12152" spans="1:1" ht="16" x14ac:dyDescent="0.25">
      <c r="A12152" s="17"/>
    </row>
    <row r="12153" spans="1:1" ht="16" x14ac:dyDescent="0.25">
      <c r="A12153" s="17"/>
    </row>
    <row r="12154" spans="1:1" ht="16" x14ac:dyDescent="0.25">
      <c r="A12154" s="17"/>
    </row>
    <row r="12155" spans="1:1" ht="16" x14ac:dyDescent="0.25">
      <c r="A12155" s="17"/>
    </row>
    <row r="12156" spans="1:1" ht="16" x14ac:dyDescent="0.25">
      <c r="A12156" s="17"/>
    </row>
    <row r="12157" spans="1:1" ht="16" x14ac:dyDescent="0.25">
      <c r="A12157" s="17"/>
    </row>
    <row r="12158" spans="1:1" ht="16" x14ac:dyDescent="0.25">
      <c r="A12158" s="17"/>
    </row>
    <row r="12159" spans="1:1" ht="16" x14ac:dyDescent="0.25">
      <c r="A12159" s="17"/>
    </row>
    <row r="12160" spans="1:1" ht="16" x14ac:dyDescent="0.25">
      <c r="A12160" s="17"/>
    </row>
    <row r="12161" spans="1:1" ht="16" x14ac:dyDescent="0.25">
      <c r="A12161" s="17"/>
    </row>
    <row r="12162" spans="1:1" ht="16" x14ac:dyDescent="0.25">
      <c r="A12162" s="17"/>
    </row>
    <row r="12163" spans="1:1" ht="16" x14ac:dyDescent="0.25">
      <c r="A12163" s="17"/>
    </row>
    <row r="12164" spans="1:1" ht="16" x14ac:dyDescent="0.25">
      <c r="A12164" s="17"/>
    </row>
    <row r="12165" spans="1:1" ht="16" x14ac:dyDescent="0.25">
      <c r="A12165" s="17"/>
    </row>
    <row r="12166" spans="1:1" ht="16" x14ac:dyDescent="0.25">
      <c r="A12166" s="17"/>
    </row>
    <row r="12167" spans="1:1" ht="16" x14ac:dyDescent="0.25">
      <c r="A12167" s="17"/>
    </row>
    <row r="12168" spans="1:1" ht="16" x14ac:dyDescent="0.25">
      <c r="A12168" s="17"/>
    </row>
    <row r="12169" spans="1:1" ht="16" x14ac:dyDescent="0.25">
      <c r="A12169" s="17"/>
    </row>
    <row r="12170" spans="1:1" ht="16" x14ac:dyDescent="0.25">
      <c r="A12170" s="17"/>
    </row>
    <row r="12171" spans="1:1" ht="16" x14ac:dyDescent="0.25">
      <c r="A12171" s="17"/>
    </row>
    <row r="12172" spans="1:1" ht="16" x14ac:dyDescent="0.25">
      <c r="A12172" s="17"/>
    </row>
    <row r="12173" spans="1:1" ht="16" x14ac:dyDescent="0.25">
      <c r="A12173" s="17"/>
    </row>
    <row r="12174" spans="1:1" ht="16" x14ac:dyDescent="0.25">
      <c r="A12174" s="17"/>
    </row>
    <row r="12175" spans="1:1" ht="16" x14ac:dyDescent="0.25">
      <c r="A12175" s="17"/>
    </row>
    <row r="12176" spans="1:1" ht="16" x14ac:dyDescent="0.25">
      <c r="A12176" s="17"/>
    </row>
    <row r="12177" spans="1:1" ht="16" x14ac:dyDescent="0.25">
      <c r="A12177" s="17"/>
    </row>
    <row r="12178" spans="1:1" ht="16" x14ac:dyDescent="0.25">
      <c r="A12178" s="17"/>
    </row>
    <row r="12179" spans="1:1" ht="16" x14ac:dyDescent="0.25">
      <c r="A12179" s="17"/>
    </row>
    <row r="12180" spans="1:1" ht="16" x14ac:dyDescent="0.25">
      <c r="A12180" s="17"/>
    </row>
    <row r="12181" spans="1:1" ht="16" x14ac:dyDescent="0.25">
      <c r="A12181" s="17"/>
    </row>
    <row r="12182" spans="1:1" ht="16" x14ac:dyDescent="0.25">
      <c r="A12182" s="17"/>
    </row>
    <row r="12183" spans="1:1" ht="16" x14ac:dyDescent="0.25">
      <c r="A12183" s="17"/>
    </row>
    <row r="12184" spans="1:1" ht="16" x14ac:dyDescent="0.25">
      <c r="A12184" s="17"/>
    </row>
    <row r="12185" spans="1:1" ht="16" x14ac:dyDescent="0.25">
      <c r="A12185" s="17"/>
    </row>
    <row r="12186" spans="1:1" ht="16" x14ac:dyDescent="0.25">
      <c r="A12186" s="17"/>
    </row>
    <row r="12187" spans="1:1" ht="16" x14ac:dyDescent="0.25">
      <c r="A12187" s="17"/>
    </row>
    <row r="12188" spans="1:1" ht="16" x14ac:dyDescent="0.25">
      <c r="A12188" s="17"/>
    </row>
    <row r="12189" spans="1:1" ht="16" x14ac:dyDescent="0.25">
      <c r="A12189" s="17"/>
    </row>
    <row r="12190" spans="1:1" ht="16" x14ac:dyDescent="0.25">
      <c r="A12190" s="17"/>
    </row>
    <row r="12191" spans="1:1" ht="16" x14ac:dyDescent="0.25">
      <c r="A12191" s="17"/>
    </row>
    <row r="12192" spans="1:1" ht="16" x14ac:dyDescent="0.25">
      <c r="A12192" s="17"/>
    </row>
    <row r="12193" spans="1:1" ht="16" x14ac:dyDescent="0.25">
      <c r="A12193" s="17"/>
    </row>
    <row r="12194" spans="1:1" ht="16" x14ac:dyDescent="0.25">
      <c r="A12194" s="17"/>
    </row>
    <row r="12195" spans="1:1" ht="16" x14ac:dyDescent="0.25">
      <c r="A12195" s="17"/>
    </row>
    <row r="12196" spans="1:1" ht="16" x14ac:dyDescent="0.25">
      <c r="A12196" s="17"/>
    </row>
    <row r="12197" spans="1:1" ht="16" x14ac:dyDescent="0.25">
      <c r="A12197" s="17"/>
    </row>
    <row r="12198" spans="1:1" ht="16" x14ac:dyDescent="0.25">
      <c r="A12198" s="17"/>
    </row>
    <row r="12199" spans="1:1" ht="16" x14ac:dyDescent="0.25">
      <c r="A12199" s="17"/>
    </row>
    <row r="12200" spans="1:1" ht="16" x14ac:dyDescent="0.25">
      <c r="A12200" s="17"/>
    </row>
    <row r="12201" spans="1:1" ht="16" x14ac:dyDescent="0.25">
      <c r="A12201" s="17"/>
    </row>
    <row r="12202" spans="1:1" ht="16" x14ac:dyDescent="0.25">
      <c r="A12202" s="17"/>
    </row>
    <row r="12203" spans="1:1" ht="16" x14ac:dyDescent="0.25">
      <c r="A12203" s="17"/>
    </row>
    <row r="12204" spans="1:1" ht="16" x14ac:dyDescent="0.25">
      <c r="A12204" s="17"/>
    </row>
    <row r="12205" spans="1:1" ht="16" x14ac:dyDescent="0.25">
      <c r="A12205" s="17"/>
    </row>
    <row r="12206" spans="1:1" ht="16" x14ac:dyDescent="0.25">
      <c r="A12206" s="17"/>
    </row>
    <row r="12207" spans="1:1" ht="16" x14ac:dyDescent="0.25">
      <c r="A12207" s="17"/>
    </row>
    <row r="12208" spans="1:1" ht="16" x14ac:dyDescent="0.25">
      <c r="A12208" s="17"/>
    </row>
    <row r="12209" spans="1:1" ht="16" x14ac:dyDescent="0.25">
      <c r="A12209" s="17"/>
    </row>
    <row r="12210" spans="1:1" ht="16" x14ac:dyDescent="0.25">
      <c r="A12210" s="17"/>
    </row>
    <row r="12211" spans="1:1" ht="16" x14ac:dyDescent="0.25">
      <c r="A12211" s="17"/>
    </row>
    <row r="12212" spans="1:1" ht="16" x14ac:dyDescent="0.25">
      <c r="A12212" s="17"/>
    </row>
    <row r="12213" spans="1:1" ht="16" x14ac:dyDescent="0.25">
      <c r="A12213" s="17"/>
    </row>
    <row r="12214" spans="1:1" ht="16" x14ac:dyDescent="0.25">
      <c r="A12214" s="17"/>
    </row>
    <row r="12215" spans="1:1" ht="16" x14ac:dyDescent="0.25">
      <c r="A12215" s="17"/>
    </row>
    <row r="12216" spans="1:1" ht="16" x14ac:dyDescent="0.25">
      <c r="A12216" s="17"/>
    </row>
    <row r="12217" spans="1:1" ht="16" x14ac:dyDescent="0.25">
      <c r="A12217" s="17"/>
    </row>
    <row r="12218" spans="1:1" ht="16" x14ac:dyDescent="0.25">
      <c r="A12218" s="17"/>
    </row>
    <row r="12219" spans="1:1" ht="16" x14ac:dyDescent="0.25">
      <c r="A12219" s="17"/>
    </row>
    <row r="12220" spans="1:1" ht="16" x14ac:dyDescent="0.25">
      <c r="A12220" s="17"/>
    </row>
    <row r="12221" spans="1:1" ht="16" x14ac:dyDescent="0.25">
      <c r="A12221" s="17"/>
    </row>
    <row r="12222" spans="1:1" ht="16" x14ac:dyDescent="0.25">
      <c r="A12222" s="17"/>
    </row>
    <row r="12223" spans="1:1" ht="16" x14ac:dyDescent="0.25">
      <c r="A12223" s="17"/>
    </row>
    <row r="12224" spans="1:1" ht="16" x14ac:dyDescent="0.25">
      <c r="A12224" s="17"/>
    </row>
    <row r="12225" spans="1:1" ht="16" x14ac:dyDescent="0.25">
      <c r="A12225" s="17"/>
    </row>
    <row r="12226" spans="1:1" ht="16" x14ac:dyDescent="0.25">
      <c r="A12226" s="17"/>
    </row>
    <row r="12227" spans="1:1" ht="16" x14ac:dyDescent="0.25">
      <c r="A12227" s="17"/>
    </row>
    <row r="12228" spans="1:1" ht="16" x14ac:dyDescent="0.25">
      <c r="A12228" s="17"/>
    </row>
    <row r="12229" spans="1:1" ht="16" x14ac:dyDescent="0.25">
      <c r="A12229" s="17"/>
    </row>
    <row r="12230" spans="1:1" ht="16" x14ac:dyDescent="0.25">
      <c r="A12230" s="17"/>
    </row>
    <row r="12231" spans="1:1" ht="16" x14ac:dyDescent="0.25">
      <c r="A12231" s="17"/>
    </row>
    <row r="12232" spans="1:1" ht="16" x14ac:dyDescent="0.25">
      <c r="A12232" s="17"/>
    </row>
    <row r="12233" spans="1:1" ht="16" x14ac:dyDescent="0.25">
      <c r="A12233" s="17"/>
    </row>
    <row r="12234" spans="1:1" ht="16" x14ac:dyDescent="0.25">
      <c r="A12234" s="17"/>
    </row>
    <row r="12235" spans="1:1" ht="16" x14ac:dyDescent="0.25">
      <c r="A12235" s="17"/>
    </row>
    <row r="12236" spans="1:1" ht="16" x14ac:dyDescent="0.25">
      <c r="A12236" s="17"/>
    </row>
    <row r="12237" spans="1:1" ht="16" x14ac:dyDescent="0.25">
      <c r="A12237" s="17"/>
    </row>
    <row r="12238" spans="1:1" ht="16" x14ac:dyDescent="0.25">
      <c r="A12238" s="17"/>
    </row>
    <row r="12239" spans="1:1" ht="16" x14ac:dyDescent="0.25">
      <c r="A12239" s="17"/>
    </row>
    <row r="12240" spans="1:1" ht="16" x14ac:dyDescent="0.25">
      <c r="A12240" s="17"/>
    </row>
    <row r="12241" spans="1:1" ht="16" x14ac:dyDescent="0.25">
      <c r="A12241" s="17"/>
    </row>
    <row r="12242" spans="1:1" ht="16" x14ac:dyDescent="0.25">
      <c r="A12242" s="17"/>
    </row>
    <row r="12243" spans="1:1" ht="16" x14ac:dyDescent="0.25">
      <c r="A12243" s="17"/>
    </row>
    <row r="12244" spans="1:1" ht="16" x14ac:dyDescent="0.25">
      <c r="A12244" s="17"/>
    </row>
    <row r="12245" spans="1:1" ht="16" x14ac:dyDescent="0.25">
      <c r="A12245" s="17"/>
    </row>
    <row r="12246" spans="1:1" ht="16" x14ac:dyDescent="0.25">
      <c r="A12246" s="17"/>
    </row>
    <row r="12247" spans="1:1" ht="16" x14ac:dyDescent="0.25">
      <c r="A12247" s="17"/>
    </row>
    <row r="12248" spans="1:1" ht="16" x14ac:dyDescent="0.25">
      <c r="A12248" s="17"/>
    </row>
    <row r="12249" spans="1:1" ht="16" x14ac:dyDescent="0.25">
      <c r="A12249" s="17"/>
    </row>
    <row r="12250" spans="1:1" ht="16" x14ac:dyDescent="0.25">
      <c r="A12250" s="17"/>
    </row>
    <row r="12251" spans="1:1" ht="16" x14ac:dyDescent="0.25">
      <c r="A12251" s="17"/>
    </row>
    <row r="12252" spans="1:1" ht="16" x14ac:dyDescent="0.25">
      <c r="A12252" s="17"/>
    </row>
    <row r="12253" spans="1:1" ht="16" x14ac:dyDescent="0.25">
      <c r="A12253" s="17"/>
    </row>
    <row r="12254" spans="1:1" ht="16" x14ac:dyDescent="0.25">
      <c r="A12254" s="17"/>
    </row>
    <row r="12255" spans="1:1" ht="16" x14ac:dyDescent="0.25">
      <c r="A12255" s="17"/>
    </row>
    <row r="12256" spans="1:1" ht="16" x14ac:dyDescent="0.25">
      <c r="A12256" s="17"/>
    </row>
    <row r="12257" spans="1:1" ht="16" x14ac:dyDescent="0.25">
      <c r="A12257" s="17"/>
    </row>
    <row r="12258" spans="1:1" ht="16" x14ac:dyDescent="0.25">
      <c r="A12258" s="17"/>
    </row>
    <row r="12259" spans="1:1" ht="16" x14ac:dyDescent="0.25">
      <c r="A12259" s="17"/>
    </row>
    <row r="12260" spans="1:1" ht="16" x14ac:dyDescent="0.25">
      <c r="A12260" s="17"/>
    </row>
    <row r="12261" spans="1:1" ht="16" x14ac:dyDescent="0.25">
      <c r="A12261" s="17"/>
    </row>
    <row r="12262" spans="1:1" ht="16" x14ac:dyDescent="0.25">
      <c r="A12262" s="17"/>
    </row>
    <row r="12263" spans="1:1" ht="16" x14ac:dyDescent="0.25">
      <c r="A12263" s="17"/>
    </row>
    <row r="12264" spans="1:1" ht="16" x14ac:dyDescent="0.25">
      <c r="A12264" s="17"/>
    </row>
    <row r="12265" spans="1:1" ht="16" x14ac:dyDescent="0.25">
      <c r="A12265" s="17"/>
    </row>
    <row r="12266" spans="1:1" ht="16" x14ac:dyDescent="0.25">
      <c r="A12266" s="17"/>
    </row>
    <row r="12267" spans="1:1" ht="16" x14ac:dyDescent="0.25">
      <c r="A12267" s="17"/>
    </row>
    <row r="12268" spans="1:1" ht="16" x14ac:dyDescent="0.25">
      <c r="A12268" s="17"/>
    </row>
    <row r="12269" spans="1:1" ht="16" x14ac:dyDescent="0.25">
      <c r="A12269" s="17"/>
    </row>
    <row r="12270" spans="1:1" ht="16" x14ac:dyDescent="0.25">
      <c r="A12270" s="17"/>
    </row>
    <row r="12271" spans="1:1" ht="16" x14ac:dyDescent="0.25">
      <c r="A12271" s="17"/>
    </row>
    <row r="12272" spans="1:1" ht="16" x14ac:dyDescent="0.25">
      <c r="A12272" s="17"/>
    </row>
    <row r="12273" spans="1:1" ht="16" x14ac:dyDescent="0.25">
      <c r="A12273" s="17"/>
    </row>
    <row r="12274" spans="1:1" ht="16" x14ac:dyDescent="0.25">
      <c r="A12274" s="17"/>
    </row>
    <row r="12275" spans="1:1" ht="16" x14ac:dyDescent="0.25">
      <c r="A12275" s="17"/>
    </row>
    <row r="12276" spans="1:1" ht="16" x14ac:dyDescent="0.25">
      <c r="A12276" s="17"/>
    </row>
    <row r="12277" spans="1:1" ht="16" x14ac:dyDescent="0.25">
      <c r="A12277" s="17"/>
    </row>
    <row r="12278" spans="1:1" ht="16" x14ac:dyDescent="0.25">
      <c r="A12278" s="17"/>
    </row>
    <row r="12279" spans="1:1" ht="16" x14ac:dyDescent="0.25">
      <c r="A12279" s="17"/>
    </row>
    <row r="12280" spans="1:1" ht="16" x14ac:dyDescent="0.25">
      <c r="A12280" s="17"/>
    </row>
    <row r="12281" spans="1:1" ht="16" x14ac:dyDescent="0.25">
      <c r="A12281" s="17"/>
    </row>
    <row r="12282" spans="1:1" ht="16" x14ac:dyDescent="0.25">
      <c r="A12282" s="17"/>
    </row>
    <row r="12283" spans="1:1" ht="16" x14ac:dyDescent="0.25">
      <c r="A12283" s="17"/>
    </row>
    <row r="12284" spans="1:1" ht="16" x14ac:dyDescent="0.25">
      <c r="A12284" s="17"/>
    </row>
    <row r="12285" spans="1:1" ht="16" x14ac:dyDescent="0.25">
      <c r="A12285" s="17"/>
    </row>
    <row r="12286" spans="1:1" ht="16" x14ac:dyDescent="0.25">
      <c r="A12286" s="17"/>
    </row>
    <row r="12287" spans="1:1" ht="16" x14ac:dyDescent="0.25">
      <c r="A12287" s="17"/>
    </row>
    <row r="12288" spans="1:1" ht="16" x14ac:dyDescent="0.25">
      <c r="A12288" s="17"/>
    </row>
    <row r="12289" spans="1:1" ht="16" x14ac:dyDescent="0.25">
      <c r="A12289" s="17"/>
    </row>
    <row r="12290" spans="1:1" ht="16" x14ac:dyDescent="0.25">
      <c r="A12290" s="17"/>
    </row>
    <row r="12291" spans="1:1" ht="16" x14ac:dyDescent="0.25">
      <c r="A12291" s="17"/>
    </row>
    <row r="12292" spans="1:1" ht="16" x14ac:dyDescent="0.25">
      <c r="A12292" s="17"/>
    </row>
    <row r="12293" spans="1:1" ht="16" x14ac:dyDescent="0.25">
      <c r="A12293" s="17"/>
    </row>
    <row r="12294" spans="1:1" ht="16" x14ac:dyDescent="0.25">
      <c r="A12294" s="17"/>
    </row>
    <row r="12295" spans="1:1" ht="16" x14ac:dyDescent="0.25">
      <c r="A12295" s="17"/>
    </row>
    <row r="12296" spans="1:1" ht="16" x14ac:dyDescent="0.25">
      <c r="A12296" s="17"/>
    </row>
    <row r="12297" spans="1:1" ht="16" x14ac:dyDescent="0.25">
      <c r="A12297" s="17"/>
    </row>
    <row r="12298" spans="1:1" ht="16" x14ac:dyDescent="0.25">
      <c r="A12298" s="17"/>
    </row>
    <row r="12299" spans="1:1" ht="16" x14ac:dyDescent="0.25">
      <c r="A12299" s="17"/>
    </row>
    <row r="12300" spans="1:1" ht="16" x14ac:dyDescent="0.25">
      <c r="A12300" s="17"/>
    </row>
    <row r="12301" spans="1:1" ht="16" x14ac:dyDescent="0.25">
      <c r="A12301" s="17"/>
    </row>
    <row r="12302" spans="1:1" ht="16" x14ac:dyDescent="0.25">
      <c r="A12302" s="17"/>
    </row>
    <row r="12303" spans="1:1" ht="16" x14ac:dyDescent="0.25">
      <c r="A12303" s="17"/>
    </row>
    <row r="12304" spans="1:1" ht="16" x14ac:dyDescent="0.25">
      <c r="A12304" s="17"/>
    </row>
    <row r="12305" spans="1:1" ht="16" x14ac:dyDescent="0.25">
      <c r="A12305" s="17"/>
    </row>
    <row r="12306" spans="1:1" ht="16" x14ac:dyDescent="0.25">
      <c r="A12306" s="17"/>
    </row>
    <row r="12307" spans="1:1" ht="16" x14ac:dyDescent="0.25">
      <c r="A12307" s="17"/>
    </row>
    <row r="12308" spans="1:1" ht="16" x14ac:dyDescent="0.25">
      <c r="A12308" s="17"/>
    </row>
    <row r="12309" spans="1:1" ht="16" x14ac:dyDescent="0.25">
      <c r="A12309" s="17"/>
    </row>
    <row r="12310" spans="1:1" ht="16" x14ac:dyDescent="0.25">
      <c r="A12310" s="17"/>
    </row>
    <row r="12311" spans="1:1" ht="16" x14ac:dyDescent="0.25">
      <c r="A12311" s="17"/>
    </row>
    <row r="12312" spans="1:1" ht="16" x14ac:dyDescent="0.25">
      <c r="A12312" s="17"/>
    </row>
    <row r="12313" spans="1:1" ht="16" x14ac:dyDescent="0.25">
      <c r="A12313" s="17"/>
    </row>
    <row r="12314" spans="1:1" ht="16" x14ac:dyDescent="0.25">
      <c r="A12314" s="17"/>
    </row>
    <row r="12315" spans="1:1" ht="16" x14ac:dyDescent="0.25">
      <c r="A12315" s="17"/>
    </row>
    <row r="12316" spans="1:1" ht="16" x14ac:dyDescent="0.25">
      <c r="A12316" s="17"/>
    </row>
    <row r="12317" spans="1:1" ht="16" x14ac:dyDescent="0.25">
      <c r="A12317" s="17"/>
    </row>
    <row r="12318" spans="1:1" ht="16" x14ac:dyDescent="0.25">
      <c r="A12318" s="17"/>
    </row>
    <row r="12319" spans="1:1" ht="16" x14ac:dyDescent="0.25">
      <c r="A12319" s="17"/>
    </row>
    <row r="12320" spans="1:1" ht="16" x14ac:dyDescent="0.25">
      <c r="A12320" s="17"/>
    </row>
    <row r="12321" spans="1:1" ht="16" x14ac:dyDescent="0.25">
      <c r="A12321" s="17"/>
    </row>
    <row r="12322" spans="1:1" ht="16" x14ac:dyDescent="0.25">
      <c r="A12322" s="17"/>
    </row>
    <row r="12323" spans="1:1" ht="16" x14ac:dyDescent="0.25">
      <c r="A12323" s="17"/>
    </row>
    <row r="12324" spans="1:1" ht="16" x14ac:dyDescent="0.25">
      <c r="A12324" s="17"/>
    </row>
    <row r="12325" spans="1:1" ht="16" x14ac:dyDescent="0.25">
      <c r="A12325" s="17"/>
    </row>
    <row r="12326" spans="1:1" ht="16" x14ac:dyDescent="0.25">
      <c r="A12326" s="17"/>
    </row>
    <row r="12327" spans="1:1" ht="16" x14ac:dyDescent="0.25">
      <c r="A12327" s="17"/>
    </row>
    <row r="12328" spans="1:1" ht="16" x14ac:dyDescent="0.25">
      <c r="A12328" s="17"/>
    </row>
    <row r="12329" spans="1:1" ht="16" x14ac:dyDescent="0.25">
      <c r="A12329" s="17"/>
    </row>
    <row r="12330" spans="1:1" ht="16" x14ac:dyDescent="0.25">
      <c r="A12330" s="17"/>
    </row>
    <row r="12331" spans="1:1" ht="16" x14ac:dyDescent="0.25">
      <c r="A12331" s="17"/>
    </row>
    <row r="12332" spans="1:1" ht="16" x14ac:dyDescent="0.25">
      <c r="A12332" s="17"/>
    </row>
    <row r="12333" spans="1:1" ht="16" x14ac:dyDescent="0.25">
      <c r="A12333" s="17"/>
    </row>
    <row r="12334" spans="1:1" ht="16" x14ac:dyDescent="0.25">
      <c r="A12334" s="17"/>
    </row>
    <row r="12335" spans="1:1" ht="16" x14ac:dyDescent="0.25">
      <c r="A12335" s="17"/>
    </row>
    <row r="12336" spans="1:1" ht="16" x14ac:dyDescent="0.25">
      <c r="A12336" s="17"/>
    </row>
    <row r="12337" spans="1:1" ht="16" x14ac:dyDescent="0.25">
      <c r="A12337" s="17"/>
    </row>
    <row r="12338" spans="1:1" ht="16" x14ac:dyDescent="0.25">
      <c r="A12338" s="17"/>
    </row>
    <row r="12339" spans="1:1" ht="16" x14ac:dyDescent="0.25">
      <c r="A12339" s="17"/>
    </row>
    <row r="12340" spans="1:1" ht="16" x14ac:dyDescent="0.25">
      <c r="A12340" s="17"/>
    </row>
    <row r="12341" spans="1:1" ht="16" x14ac:dyDescent="0.25">
      <c r="A12341" s="17"/>
    </row>
    <row r="12342" spans="1:1" ht="16" x14ac:dyDescent="0.25">
      <c r="A12342" s="17"/>
    </row>
    <row r="12343" spans="1:1" ht="16" x14ac:dyDescent="0.25">
      <c r="A12343" s="17"/>
    </row>
    <row r="12344" spans="1:1" ht="16" x14ac:dyDescent="0.25">
      <c r="A12344" s="17"/>
    </row>
    <row r="12345" spans="1:1" ht="16" x14ac:dyDescent="0.25">
      <c r="A12345" s="17"/>
    </row>
    <row r="12346" spans="1:1" ht="16" x14ac:dyDescent="0.25">
      <c r="A12346" s="17"/>
    </row>
    <row r="12347" spans="1:1" ht="16" x14ac:dyDescent="0.25">
      <c r="A12347" s="17"/>
    </row>
    <row r="12348" spans="1:1" ht="16" x14ac:dyDescent="0.25">
      <c r="A12348" s="17"/>
    </row>
    <row r="12349" spans="1:1" ht="16" x14ac:dyDescent="0.25">
      <c r="A12349" s="17"/>
    </row>
    <row r="12350" spans="1:1" ht="16" x14ac:dyDescent="0.25">
      <c r="A12350" s="17"/>
    </row>
    <row r="12351" spans="1:1" ht="16" x14ac:dyDescent="0.25">
      <c r="A12351" s="17"/>
    </row>
    <row r="12352" spans="1:1" ht="16" x14ac:dyDescent="0.25">
      <c r="A12352" s="17"/>
    </row>
    <row r="12353" spans="1:1" ht="16" x14ac:dyDescent="0.25">
      <c r="A12353" s="17"/>
    </row>
    <row r="12354" spans="1:1" ht="16" x14ac:dyDescent="0.25">
      <c r="A12354" s="17"/>
    </row>
    <row r="12355" spans="1:1" ht="16" x14ac:dyDescent="0.25">
      <c r="A12355" s="17"/>
    </row>
    <row r="12356" spans="1:1" ht="16" x14ac:dyDescent="0.25">
      <c r="A12356" s="17"/>
    </row>
    <row r="12357" spans="1:1" ht="16" x14ac:dyDescent="0.25">
      <c r="A12357" s="17"/>
    </row>
    <row r="12358" spans="1:1" ht="16" x14ac:dyDescent="0.25">
      <c r="A12358" s="17"/>
    </row>
    <row r="12359" spans="1:1" ht="16" x14ac:dyDescent="0.25">
      <c r="A12359" s="17"/>
    </row>
    <row r="12360" spans="1:1" ht="16" x14ac:dyDescent="0.25">
      <c r="A12360" s="17"/>
    </row>
    <row r="12361" spans="1:1" ht="16" x14ac:dyDescent="0.25">
      <c r="A12361" s="17"/>
    </row>
    <row r="12362" spans="1:1" ht="16" x14ac:dyDescent="0.25">
      <c r="A12362" s="17"/>
    </row>
    <row r="12363" spans="1:1" ht="16" x14ac:dyDescent="0.25">
      <c r="A12363" s="17"/>
    </row>
    <row r="12364" spans="1:1" ht="16" x14ac:dyDescent="0.25">
      <c r="A12364" s="17"/>
    </row>
    <row r="12365" spans="1:1" ht="16" x14ac:dyDescent="0.25">
      <c r="A12365" s="17"/>
    </row>
    <row r="12366" spans="1:1" ht="16" x14ac:dyDescent="0.25">
      <c r="A12366" s="17"/>
    </row>
    <row r="12367" spans="1:1" ht="16" x14ac:dyDescent="0.25">
      <c r="A12367" s="17"/>
    </row>
    <row r="12368" spans="1:1" ht="16" x14ac:dyDescent="0.25">
      <c r="A12368" s="17"/>
    </row>
    <row r="12369" spans="1:1" ht="16" x14ac:dyDescent="0.25">
      <c r="A12369" s="17"/>
    </row>
    <row r="12370" spans="1:1" ht="16" x14ac:dyDescent="0.25">
      <c r="A12370" s="17"/>
    </row>
    <row r="12371" spans="1:1" ht="16" x14ac:dyDescent="0.25">
      <c r="A12371" s="17"/>
    </row>
    <row r="12372" spans="1:1" ht="16" x14ac:dyDescent="0.25">
      <c r="A12372" s="17"/>
    </row>
    <row r="12373" spans="1:1" ht="16" x14ac:dyDescent="0.25">
      <c r="A12373" s="17"/>
    </row>
    <row r="12374" spans="1:1" ht="16" x14ac:dyDescent="0.25">
      <c r="A12374" s="17"/>
    </row>
    <row r="12375" spans="1:1" ht="16" x14ac:dyDescent="0.25">
      <c r="A12375" s="17"/>
    </row>
    <row r="12376" spans="1:1" ht="16" x14ac:dyDescent="0.25">
      <c r="A12376" s="17"/>
    </row>
    <row r="12377" spans="1:1" ht="16" x14ac:dyDescent="0.25">
      <c r="A12377" s="17"/>
    </row>
    <row r="12378" spans="1:1" ht="16" x14ac:dyDescent="0.25">
      <c r="A12378" s="17"/>
    </row>
    <row r="12379" spans="1:1" ht="16" x14ac:dyDescent="0.25">
      <c r="A12379" s="17"/>
    </row>
    <row r="12380" spans="1:1" ht="16" x14ac:dyDescent="0.25">
      <c r="A12380" s="17"/>
    </row>
    <row r="12381" spans="1:1" ht="16" x14ac:dyDescent="0.25">
      <c r="A12381" s="17"/>
    </row>
    <row r="12382" spans="1:1" ht="16" x14ac:dyDescent="0.25">
      <c r="A12382" s="17"/>
    </row>
    <row r="12383" spans="1:1" ht="16" x14ac:dyDescent="0.25">
      <c r="A12383" s="17"/>
    </row>
    <row r="12384" spans="1:1" ht="16" x14ac:dyDescent="0.25">
      <c r="A12384" s="17"/>
    </row>
    <row r="12385" spans="1:1" ht="16" x14ac:dyDescent="0.25">
      <c r="A12385" s="17"/>
    </row>
    <row r="12386" spans="1:1" ht="16" x14ac:dyDescent="0.25">
      <c r="A12386" s="17"/>
    </row>
    <row r="12387" spans="1:1" ht="16" x14ac:dyDescent="0.25">
      <c r="A12387" s="17"/>
    </row>
    <row r="12388" spans="1:1" ht="16" x14ac:dyDescent="0.25">
      <c r="A12388" s="17"/>
    </row>
    <row r="12389" spans="1:1" ht="16" x14ac:dyDescent="0.25">
      <c r="A12389" s="17"/>
    </row>
    <row r="12390" spans="1:1" ht="16" x14ac:dyDescent="0.25">
      <c r="A12390" s="17"/>
    </row>
    <row r="12391" spans="1:1" ht="16" x14ac:dyDescent="0.25">
      <c r="A12391" s="17"/>
    </row>
    <row r="12392" spans="1:1" ht="16" x14ac:dyDescent="0.25">
      <c r="A12392" s="17"/>
    </row>
    <row r="12393" spans="1:1" ht="16" x14ac:dyDescent="0.25">
      <c r="A12393" s="17"/>
    </row>
    <row r="12394" spans="1:1" ht="16" x14ac:dyDescent="0.25">
      <c r="A12394" s="17"/>
    </row>
    <row r="12395" spans="1:1" ht="16" x14ac:dyDescent="0.25">
      <c r="A12395" s="17"/>
    </row>
    <row r="12396" spans="1:1" ht="16" x14ac:dyDescent="0.25">
      <c r="A12396" s="17"/>
    </row>
    <row r="12397" spans="1:1" ht="16" x14ac:dyDescent="0.25">
      <c r="A12397" s="17"/>
    </row>
    <row r="12398" spans="1:1" ht="16" x14ac:dyDescent="0.25">
      <c r="A12398" s="17"/>
    </row>
    <row r="12399" spans="1:1" ht="16" x14ac:dyDescent="0.25">
      <c r="A12399" s="17"/>
    </row>
    <row r="12400" spans="1:1" ht="16" x14ac:dyDescent="0.25">
      <c r="A12400" s="17"/>
    </row>
    <row r="12401" spans="1:1" ht="16" x14ac:dyDescent="0.25">
      <c r="A12401" s="17"/>
    </row>
    <row r="12402" spans="1:1" ht="16" x14ac:dyDescent="0.25">
      <c r="A12402" s="17"/>
    </row>
    <row r="12403" spans="1:1" ht="16" x14ac:dyDescent="0.25">
      <c r="A12403" s="17"/>
    </row>
    <row r="12404" spans="1:1" ht="16" x14ac:dyDescent="0.25">
      <c r="A12404" s="17"/>
    </row>
    <row r="12405" spans="1:1" ht="16" x14ac:dyDescent="0.25">
      <c r="A12405" s="17"/>
    </row>
    <row r="12406" spans="1:1" ht="16" x14ac:dyDescent="0.25">
      <c r="A12406" s="17"/>
    </row>
    <row r="12407" spans="1:1" ht="16" x14ac:dyDescent="0.25">
      <c r="A12407" s="17"/>
    </row>
    <row r="12408" spans="1:1" ht="16" x14ac:dyDescent="0.25">
      <c r="A12408" s="17"/>
    </row>
    <row r="12409" spans="1:1" ht="16" x14ac:dyDescent="0.25">
      <c r="A12409" s="17"/>
    </row>
    <row r="12410" spans="1:1" ht="16" x14ac:dyDescent="0.25">
      <c r="A12410" s="17"/>
    </row>
    <row r="12411" spans="1:1" ht="16" x14ac:dyDescent="0.25">
      <c r="A12411" s="17"/>
    </row>
    <row r="12412" spans="1:1" ht="16" x14ac:dyDescent="0.25">
      <c r="A12412" s="17"/>
    </row>
    <row r="12413" spans="1:1" ht="16" x14ac:dyDescent="0.25">
      <c r="A12413" s="17"/>
    </row>
    <row r="12414" spans="1:1" ht="16" x14ac:dyDescent="0.25">
      <c r="A12414" s="17"/>
    </row>
    <row r="12415" spans="1:1" ht="16" x14ac:dyDescent="0.25">
      <c r="A12415" s="17"/>
    </row>
    <row r="12416" spans="1:1" ht="16" x14ac:dyDescent="0.25">
      <c r="A12416" s="17"/>
    </row>
    <row r="12417" spans="1:1" ht="16" x14ac:dyDescent="0.25">
      <c r="A12417" s="17"/>
    </row>
    <row r="12418" spans="1:1" ht="16" x14ac:dyDescent="0.25">
      <c r="A12418" s="17"/>
    </row>
    <row r="12419" spans="1:1" ht="16" x14ac:dyDescent="0.25">
      <c r="A12419" s="17"/>
    </row>
    <row r="12420" spans="1:1" ht="16" x14ac:dyDescent="0.25">
      <c r="A12420" s="17"/>
    </row>
    <row r="12421" spans="1:1" ht="16" x14ac:dyDescent="0.25">
      <c r="A12421" s="17"/>
    </row>
    <row r="12422" spans="1:1" ht="16" x14ac:dyDescent="0.25">
      <c r="A12422" s="17"/>
    </row>
    <row r="12423" spans="1:1" ht="16" x14ac:dyDescent="0.25">
      <c r="A12423" s="17"/>
    </row>
    <row r="12424" spans="1:1" ht="16" x14ac:dyDescent="0.25">
      <c r="A12424" s="17"/>
    </row>
    <row r="12425" spans="1:1" ht="16" x14ac:dyDescent="0.25">
      <c r="A12425" s="17"/>
    </row>
    <row r="12426" spans="1:1" ht="16" x14ac:dyDescent="0.25">
      <c r="A12426" s="17"/>
    </row>
    <row r="12427" spans="1:1" ht="16" x14ac:dyDescent="0.25">
      <c r="A12427" s="17"/>
    </row>
    <row r="12428" spans="1:1" ht="16" x14ac:dyDescent="0.25">
      <c r="A12428" s="17"/>
    </row>
    <row r="12429" spans="1:1" ht="16" x14ac:dyDescent="0.25">
      <c r="A12429" s="17"/>
    </row>
    <row r="12430" spans="1:1" ht="16" x14ac:dyDescent="0.25">
      <c r="A12430" s="17"/>
    </row>
    <row r="12431" spans="1:1" ht="16" x14ac:dyDescent="0.25">
      <c r="A12431" s="17"/>
    </row>
    <row r="12432" spans="1:1" ht="16" x14ac:dyDescent="0.25">
      <c r="A12432" s="17"/>
    </row>
    <row r="12433" spans="1:1" ht="16" x14ac:dyDescent="0.25">
      <c r="A12433" s="17"/>
    </row>
    <row r="12434" spans="1:1" ht="16" x14ac:dyDescent="0.25">
      <c r="A12434" s="17"/>
    </row>
    <row r="12435" spans="1:1" ht="16" x14ac:dyDescent="0.25">
      <c r="A12435" s="17"/>
    </row>
    <row r="12436" spans="1:1" ht="16" x14ac:dyDescent="0.25">
      <c r="A12436" s="17"/>
    </row>
    <row r="12437" spans="1:1" ht="16" x14ac:dyDescent="0.25">
      <c r="A12437" s="17"/>
    </row>
    <row r="12438" spans="1:1" ht="16" x14ac:dyDescent="0.25">
      <c r="A12438" s="17"/>
    </row>
    <row r="12439" spans="1:1" ht="16" x14ac:dyDescent="0.25">
      <c r="A12439" s="17"/>
    </row>
    <row r="12440" spans="1:1" ht="16" x14ac:dyDescent="0.25">
      <c r="A12440" s="17"/>
    </row>
    <row r="12441" spans="1:1" ht="16" x14ac:dyDescent="0.25">
      <c r="A12441" s="17"/>
    </row>
    <row r="12442" spans="1:1" ht="16" x14ac:dyDescent="0.25">
      <c r="A12442" s="17"/>
    </row>
    <row r="12443" spans="1:1" ht="16" x14ac:dyDescent="0.25">
      <c r="A12443" s="17"/>
    </row>
    <row r="12444" spans="1:1" ht="16" x14ac:dyDescent="0.25">
      <c r="A12444" s="17"/>
    </row>
    <row r="12445" spans="1:1" ht="16" x14ac:dyDescent="0.25">
      <c r="A12445" s="17"/>
    </row>
    <row r="12446" spans="1:1" ht="16" x14ac:dyDescent="0.25">
      <c r="A12446" s="17"/>
    </row>
    <row r="12447" spans="1:1" ht="16" x14ac:dyDescent="0.25">
      <c r="A12447" s="17"/>
    </row>
    <row r="12448" spans="1:1" ht="16" x14ac:dyDescent="0.25">
      <c r="A12448" s="17"/>
    </row>
    <row r="12449" spans="1:1" ht="16" x14ac:dyDescent="0.25">
      <c r="A12449" s="17"/>
    </row>
    <row r="12450" spans="1:1" ht="16" x14ac:dyDescent="0.25">
      <c r="A12450" s="17"/>
    </row>
    <row r="12451" spans="1:1" ht="16" x14ac:dyDescent="0.25">
      <c r="A12451" s="17"/>
    </row>
    <row r="12452" spans="1:1" ht="16" x14ac:dyDescent="0.25">
      <c r="A12452" s="17"/>
    </row>
    <row r="12453" spans="1:1" ht="16" x14ac:dyDescent="0.25">
      <c r="A12453" s="17"/>
    </row>
    <row r="12454" spans="1:1" ht="16" x14ac:dyDescent="0.25">
      <c r="A12454" s="17"/>
    </row>
    <row r="12455" spans="1:1" ht="16" x14ac:dyDescent="0.25">
      <c r="A12455" s="17"/>
    </row>
    <row r="12456" spans="1:1" ht="16" x14ac:dyDescent="0.25">
      <c r="A12456" s="17"/>
    </row>
    <row r="12457" spans="1:1" ht="16" x14ac:dyDescent="0.25">
      <c r="A12457" s="17"/>
    </row>
    <row r="12458" spans="1:1" ht="16" x14ac:dyDescent="0.25">
      <c r="A12458" s="17"/>
    </row>
    <row r="12459" spans="1:1" ht="16" x14ac:dyDescent="0.25">
      <c r="A12459" s="17"/>
    </row>
    <row r="12460" spans="1:1" ht="16" x14ac:dyDescent="0.25">
      <c r="A12460" s="17"/>
    </row>
    <row r="12461" spans="1:1" ht="16" x14ac:dyDescent="0.25">
      <c r="A12461" s="17"/>
    </row>
    <row r="12462" spans="1:1" ht="16" x14ac:dyDescent="0.25">
      <c r="A12462" s="17"/>
    </row>
    <row r="12463" spans="1:1" ht="16" x14ac:dyDescent="0.25">
      <c r="A12463" s="17"/>
    </row>
    <row r="12464" spans="1:1" ht="16" x14ac:dyDescent="0.25">
      <c r="A12464" s="17"/>
    </row>
    <row r="12465" spans="1:1" ht="16" x14ac:dyDescent="0.25">
      <c r="A12465" s="17"/>
    </row>
    <row r="12466" spans="1:1" ht="16" x14ac:dyDescent="0.25">
      <c r="A12466" s="17"/>
    </row>
    <row r="12467" spans="1:1" ht="16" x14ac:dyDescent="0.25">
      <c r="A12467" s="17"/>
    </row>
    <row r="12468" spans="1:1" ht="16" x14ac:dyDescent="0.25">
      <c r="A12468" s="17"/>
    </row>
    <row r="12469" spans="1:1" ht="16" x14ac:dyDescent="0.25">
      <c r="A12469" s="17"/>
    </row>
    <row r="12470" spans="1:1" ht="16" x14ac:dyDescent="0.25">
      <c r="A12470" s="17"/>
    </row>
    <row r="12471" spans="1:1" ht="16" x14ac:dyDescent="0.25">
      <c r="A12471" s="17"/>
    </row>
    <row r="12472" spans="1:1" ht="16" x14ac:dyDescent="0.25">
      <c r="A12472" s="17"/>
    </row>
    <row r="12473" spans="1:1" ht="16" x14ac:dyDescent="0.25">
      <c r="A12473" s="17"/>
    </row>
    <row r="12474" spans="1:1" ht="16" x14ac:dyDescent="0.25">
      <c r="A12474" s="17"/>
    </row>
    <row r="12475" spans="1:1" ht="16" x14ac:dyDescent="0.25">
      <c r="A12475" s="17"/>
    </row>
    <row r="12476" spans="1:1" ht="16" x14ac:dyDescent="0.25">
      <c r="A12476" s="17"/>
    </row>
    <row r="12477" spans="1:1" ht="16" x14ac:dyDescent="0.25">
      <c r="A12477" s="17"/>
    </row>
    <row r="12478" spans="1:1" ht="16" x14ac:dyDescent="0.25">
      <c r="A12478" s="17"/>
    </row>
    <row r="12479" spans="1:1" ht="16" x14ac:dyDescent="0.25">
      <c r="A12479" s="17"/>
    </row>
    <row r="12480" spans="1:1" ht="16" x14ac:dyDescent="0.25">
      <c r="A12480" s="17"/>
    </row>
    <row r="12481" spans="1:1" ht="16" x14ac:dyDescent="0.25">
      <c r="A12481" s="17"/>
    </row>
    <row r="12482" spans="1:1" ht="16" x14ac:dyDescent="0.25">
      <c r="A12482" s="17"/>
    </row>
    <row r="12483" spans="1:1" ht="16" x14ac:dyDescent="0.25">
      <c r="A12483" s="17"/>
    </row>
    <row r="12484" spans="1:1" ht="16" x14ac:dyDescent="0.25">
      <c r="A12484" s="17"/>
    </row>
    <row r="12485" spans="1:1" ht="16" x14ac:dyDescent="0.25">
      <c r="A12485" s="17"/>
    </row>
    <row r="12486" spans="1:1" ht="16" x14ac:dyDescent="0.25">
      <c r="A12486" s="17"/>
    </row>
    <row r="12487" spans="1:1" ht="16" x14ac:dyDescent="0.25">
      <c r="A12487" s="17"/>
    </row>
    <row r="12488" spans="1:1" ht="16" x14ac:dyDescent="0.25">
      <c r="A12488" s="17"/>
    </row>
    <row r="12489" spans="1:1" ht="16" x14ac:dyDescent="0.25">
      <c r="A12489" s="17"/>
    </row>
    <row r="12490" spans="1:1" ht="16" x14ac:dyDescent="0.25">
      <c r="A12490" s="17"/>
    </row>
    <row r="12491" spans="1:1" ht="16" x14ac:dyDescent="0.25">
      <c r="A12491" s="17"/>
    </row>
    <row r="12492" spans="1:1" ht="16" x14ac:dyDescent="0.25">
      <c r="A12492" s="17"/>
    </row>
    <row r="12493" spans="1:1" ht="16" x14ac:dyDescent="0.25">
      <c r="A12493" s="17"/>
    </row>
    <row r="12494" spans="1:1" ht="16" x14ac:dyDescent="0.25">
      <c r="A12494" s="17"/>
    </row>
    <row r="12495" spans="1:1" ht="16" x14ac:dyDescent="0.25">
      <c r="A12495" s="17"/>
    </row>
    <row r="12496" spans="1:1" ht="16" x14ac:dyDescent="0.25">
      <c r="A12496" s="17"/>
    </row>
    <row r="12497" spans="1:1" ht="16" x14ac:dyDescent="0.25">
      <c r="A12497" s="17"/>
    </row>
    <row r="12498" spans="1:1" ht="16" x14ac:dyDescent="0.25">
      <c r="A12498" s="17"/>
    </row>
    <row r="12499" spans="1:1" ht="16" x14ac:dyDescent="0.25">
      <c r="A12499" s="17"/>
    </row>
    <row r="12500" spans="1:1" ht="16" x14ac:dyDescent="0.25">
      <c r="A12500" s="17"/>
    </row>
    <row r="12501" spans="1:1" ht="16" x14ac:dyDescent="0.25">
      <c r="A12501" s="17"/>
    </row>
    <row r="12502" spans="1:1" ht="16" x14ac:dyDescent="0.25">
      <c r="A12502" s="17"/>
    </row>
    <row r="12503" spans="1:1" ht="16" x14ac:dyDescent="0.25">
      <c r="A12503" s="17"/>
    </row>
    <row r="12504" spans="1:1" ht="16" x14ac:dyDescent="0.25">
      <c r="A12504" s="17"/>
    </row>
    <row r="12505" spans="1:1" ht="16" x14ac:dyDescent="0.25">
      <c r="A12505" s="17"/>
    </row>
    <row r="12506" spans="1:1" ht="16" x14ac:dyDescent="0.25">
      <c r="A12506" s="17"/>
    </row>
    <row r="12507" spans="1:1" ht="16" x14ac:dyDescent="0.25">
      <c r="A12507" s="17"/>
    </row>
    <row r="12508" spans="1:1" ht="16" x14ac:dyDescent="0.25">
      <c r="A12508" s="17"/>
    </row>
    <row r="12509" spans="1:1" ht="16" x14ac:dyDescent="0.25">
      <c r="A12509" s="17"/>
    </row>
    <row r="12510" spans="1:1" ht="16" x14ac:dyDescent="0.25">
      <c r="A12510" s="17"/>
    </row>
    <row r="12511" spans="1:1" ht="16" x14ac:dyDescent="0.25">
      <c r="A12511" s="17"/>
    </row>
    <row r="12512" spans="1:1" ht="16" x14ac:dyDescent="0.25">
      <c r="A12512" s="17"/>
    </row>
    <row r="12513" spans="1:1" ht="16" x14ac:dyDescent="0.25">
      <c r="A12513" s="17"/>
    </row>
    <row r="12514" spans="1:1" ht="16" x14ac:dyDescent="0.25">
      <c r="A12514" s="17"/>
    </row>
    <row r="12515" spans="1:1" ht="16" x14ac:dyDescent="0.25">
      <c r="A12515" s="17"/>
    </row>
    <row r="12516" spans="1:1" ht="16" x14ac:dyDescent="0.25">
      <c r="A12516" s="17"/>
    </row>
    <row r="12517" spans="1:1" ht="16" x14ac:dyDescent="0.25">
      <c r="A12517" s="17"/>
    </row>
    <row r="12518" spans="1:1" ht="16" x14ac:dyDescent="0.25">
      <c r="A12518" s="17"/>
    </row>
    <row r="12519" spans="1:1" ht="16" x14ac:dyDescent="0.25">
      <c r="A12519" s="17"/>
    </row>
    <row r="12520" spans="1:1" ht="16" x14ac:dyDescent="0.25">
      <c r="A12520" s="17"/>
    </row>
    <row r="12521" spans="1:1" ht="16" x14ac:dyDescent="0.25">
      <c r="A12521" s="17"/>
    </row>
    <row r="12522" spans="1:1" ht="16" x14ac:dyDescent="0.25">
      <c r="A12522" s="17"/>
    </row>
    <row r="12523" spans="1:1" ht="16" x14ac:dyDescent="0.25">
      <c r="A12523" s="17"/>
    </row>
    <row r="12524" spans="1:1" ht="16" x14ac:dyDescent="0.25">
      <c r="A12524" s="17"/>
    </row>
    <row r="12525" spans="1:1" ht="16" x14ac:dyDescent="0.25">
      <c r="A12525" s="17"/>
    </row>
    <row r="12526" spans="1:1" ht="16" x14ac:dyDescent="0.25">
      <c r="A12526" s="17"/>
    </row>
    <row r="12527" spans="1:1" ht="16" x14ac:dyDescent="0.25">
      <c r="A12527" s="17"/>
    </row>
    <row r="12528" spans="1:1" ht="16" x14ac:dyDescent="0.25">
      <c r="A12528" s="17"/>
    </row>
    <row r="12529" spans="1:1" ht="16" x14ac:dyDescent="0.25">
      <c r="A12529" s="17"/>
    </row>
    <row r="12530" spans="1:1" ht="16" x14ac:dyDescent="0.25">
      <c r="A12530" s="17"/>
    </row>
    <row r="12531" spans="1:1" ht="16" x14ac:dyDescent="0.25">
      <c r="A12531" s="17"/>
    </row>
    <row r="12532" spans="1:1" ht="16" x14ac:dyDescent="0.25">
      <c r="A12532" s="17"/>
    </row>
    <row r="12533" spans="1:1" ht="16" x14ac:dyDescent="0.25">
      <c r="A12533" s="17"/>
    </row>
    <row r="12534" spans="1:1" ht="16" x14ac:dyDescent="0.25">
      <c r="A12534" s="17"/>
    </row>
    <row r="12535" spans="1:1" ht="16" x14ac:dyDescent="0.25">
      <c r="A12535" s="17"/>
    </row>
    <row r="12536" spans="1:1" ht="16" x14ac:dyDescent="0.25">
      <c r="A12536" s="17"/>
    </row>
    <row r="12537" spans="1:1" ht="16" x14ac:dyDescent="0.25">
      <c r="A12537" s="17"/>
    </row>
    <row r="12538" spans="1:1" ht="16" x14ac:dyDescent="0.25">
      <c r="A12538" s="17"/>
    </row>
    <row r="12539" spans="1:1" ht="16" x14ac:dyDescent="0.25">
      <c r="A12539" s="17"/>
    </row>
    <row r="12540" spans="1:1" ht="16" x14ac:dyDescent="0.25">
      <c r="A12540" s="17"/>
    </row>
    <row r="12541" spans="1:1" ht="16" x14ac:dyDescent="0.25">
      <c r="A12541" s="17"/>
    </row>
    <row r="12542" spans="1:1" ht="16" x14ac:dyDescent="0.25">
      <c r="A12542" s="17"/>
    </row>
    <row r="12543" spans="1:1" ht="16" x14ac:dyDescent="0.25">
      <c r="A12543" s="17"/>
    </row>
    <row r="12544" spans="1:1" ht="16" x14ac:dyDescent="0.25">
      <c r="A12544" s="17"/>
    </row>
    <row r="12545" spans="1:1" ht="16" x14ac:dyDescent="0.25">
      <c r="A12545" s="17"/>
    </row>
    <row r="12546" spans="1:1" ht="16" x14ac:dyDescent="0.25">
      <c r="A12546" s="17"/>
    </row>
    <row r="12547" spans="1:1" ht="16" x14ac:dyDescent="0.25">
      <c r="A12547" s="17"/>
    </row>
    <row r="12548" spans="1:1" ht="16" x14ac:dyDescent="0.25">
      <c r="A12548" s="17"/>
    </row>
    <row r="12549" spans="1:1" ht="16" x14ac:dyDescent="0.25">
      <c r="A12549" s="17"/>
    </row>
    <row r="12550" spans="1:1" ht="16" x14ac:dyDescent="0.25">
      <c r="A12550" s="17"/>
    </row>
    <row r="12551" spans="1:1" ht="16" x14ac:dyDescent="0.25">
      <c r="A12551" s="17"/>
    </row>
    <row r="12552" spans="1:1" ht="16" x14ac:dyDescent="0.25">
      <c r="A12552" s="17"/>
    </row>
    <row r="12553" spans="1:1" ht="16" x14ac:dyDescent="0.25">
      <c r="A12553" s="17"/>
    </row>
    <row r="12554" spans="1:1" ht="16" x14ac:dyDescent="0.25">
      <c r="A12554" s="17"/>
    </row>
    <row r="12555" spans="1:1" ht="16" x14ac:dyDescent="0.25">
      <c r="A12555" s="17"/>
    </row>
    <row r="12556" spans="1:1" ht="16" x14ac:dyDescent="0.25">
      <c r="A12556" s="17"/>
    </row>
    <row r="12557" spans="1:1" ht="16" x14ac:dyDescent="0.25">
      <c r="A12557" s="17"/>
    </row>
    <row r="12558" spans="1:1" ht="16" x14ac:dyDescent="0.25">
      <c r="A12558" s="17"/>
    </row>
    <row r="12559" spans="1:1" ht="16" x14ac:dyDescent="0.25">
      <c r="A12559" s="17"/>
    </row>
    <row r="12560" spans="1:1" ht="16" x14ac:dyDescent="0.25">
      <c r="A12560" s="17"/>
    </row>
    <row r="12561" spans="1:1" ht="16" x14ac:dyDescent="0.25">
      <c r="A12561" s="17"/>
    </row>
    <row r="12562" spans="1:1" ht="16" x14ac:dyDescent="0.25">
      <c r="A12562" s="17"/>
    </row>
    <row r="12563" spans="1:1" ht="16" x14ac:dyDescent="0.25">
      <c r="A12563" s="17"/>
    </row>
    <row r="12564" spans="1:1" ht="16" x14ac:dyDescent="0.25">
      <c r="A12564" s="17"/>
    </row>
    <row r="12565" spans="1:1" ht="16" x14ac:dyDescent="0.25">
      <c r="A12565" s="17"/>
    </row>
    <row r="12566" spans="1:1" ht="16" x14ac:dyDescent="0.25">
      <c r="A12566" s="17"/>
    </row>
    <row r="12567" spans="1:1" ht="16" x14ac:dyDescent="0.25">
      <c r="A12567" s="17"/>
    </row>
    <row r="12568" spans="1:1" ht="16" x14ac:dyDescent="0.25">
      <c r="A12568" s="17"/>
    </row>
    <row r="12569" spans="1:1" ht="16" x14ac:dyDescent="0.25">
      <c r="A12569" s="17"/>
    </row>
    <row r="12570" spans="1:1" ht="16" x14ac:dyDescent="0.25">
      <c r="A12570" s="17"/>
    </row>
    <row r="12571" spans="1:1" ht="16" x14ac:dyDescent="0.25">
      <c r="A12571" s="17"/>
    </row>
    <row r="12572" spans="1:1" ht="16" x14ac:dyDescent="0.25">
      <c r="A12572" s="17"/>
    </row>
    <row r="12573" spans="1:1" ht="16" x14ac:dyDescent="0.25">
      <c r="A12573" s="17"/>
    </row>
    <row r="12574" spans="1:1" ht="16" x14ac:dyDescent="0.25">
      <c r="A12574" s="17"/>
    </row>
    <row r="12575" spans="1:1" ht="16" x14ac:dyDescent="0.25">
      <c r="A12575" s="17"/>
    </row>
    <row r="12576" spans="1:1" ht="16" x14ac:dyDescent="0.25">
      <c r="A12576" s="17"/>
    </row>
    <row r="12577" spans="1:1" ht="16" x14ac:dyDescent="0.25">
      <c r="A12577" s="17"/>
    </row>
    <row r="12578" spans="1:1" ht="16" x14ac:dyDescent="0.25">
      <c r="A12578" s="17"/>
    </row>
    <row r="12579" spans="1:1" ht="16" x14ac:dyDescent="0.25">
      <c r="A12579" s="17"/>
    </row>
    <row r="12580" spans="1:1" ht="16" x14ac:dyDescent="0.25">
      <c r="A12580" s="17"/>
    </row>
    <row r="12581" spans="1:1" ht="16" x14ac:dyDescent="0.25">
      <c r="A12581" s="17"/>
    </row>
    <row r="12582" spans="1:1" ht="16" x14ac:dyDescent="0.25">
      <c r="A12582" s="17"/>
    </row>
    <row r="12583" spans="1:1" ht="16" x14ac:dyDescent="0.25">
      <c r="A12583" s="17"/>
    </row>
    <row r="12584" spans="1:1" ht="16" x14ac:dyDescent="0.25">
      <c r="A12584" s="17"/>
    </row>
    <row r="12585" spans="1:1" ht="16" x14ac:dyDescent="0.25">
      <c r="A12585" s="17"/>
    </row>
    <row r="12586" spans="1:1" ht="16" x14ac:dyDescent="0.25">
      <c r="A12586" s="17"/>
    </row>
    <row r="12587" spans="1:1" ht="16" x14ac:dyDescent="0.25">
      <c r="A12587" s="17"/>
    </row>
    <row r="12588" spans="1:1" ht="16" x14ac:dyDescent="0.25">
      <c r="A12588" s="17"/>
    </row>
    <row r="12589" spans="1:1" ht="16" x14ac:dyDescent="0.25">
      <c r="A12589" s="17"/>
    </row>
    <row r="12590" spans="1:1" ht="16" x14ac:dyDescent="0.25">
      <c r="A12590" s="17"/>
    </row>
    <row r="12591" spans="1:1" ht="16" x14ac:dyDescent="0.25">
      <c r="A12591" s="17"/>
    </row>
    <row r="12592" spans="1:1" ht="16" x14ac:dyDescent="0.25">
      <c r="A12592" s="17"/>
    </row>
    <row r="12593" spans="1:1" ht="16" x14ac:dyDescent="0.25">
      <c r="A12593" s="17"/>
    </row>
    <row r="12594" spans="1:1" ht="16" x14ac:dyDescent="0.25">
      <c r="A12594" s="17"/>
    </row>
    <row r="12595" spans="1:1" ht="16" x14ac:dyDescent="0.25">
      <c r="A12595" s="17"/>
    </row>
    <row r="12596" spans="1:1" ht="16" x14ac:dyDescent="0.25">
      <c r="A12596" s="17"/>
    </row>
    <row r="12597" spans="1:1" ht="16" x14ac:dyDescent="0.25">
      <c r="A12597" s="17"/>
    </row>
    <row r="12598" spans="1:1" ht="16" x14ac:dyDescent="0.25">
      <c r="A12598" s="17"/>
    </row>
    <row r="12599" spans="1:1" ht="16" x14ac:dyDescent="0.25">
      <c r="A12599" s="17"/>
    </row>
    <row r="12600" spans="1:1" ht="16" x14ac:dyDescent="0.25">
      <c r="A12600" s="17"/>
    </row>
    <row r="12601" spans="1:1" ht="16" x14ac:dyDescent="0.25">
      <c r="A12601" s="17"/>
    </row>
    <row r="12602" spans="1:1" ht="16" x14ac:dyDescent="0.25">
      <c r="A12602" s="17"/>
    </row>
    <row r="12603" spans="1:1" ht="16" x14ac:dyDescent="0.25">
      <c r="A12603" s="17"/>
    </row>
    <row r="12604" spans="1:1" ht="16" x14ac:dyDescent="0.25">
      <c r="A12604" s="17"/>
    </row>
    <row r="12605" spans="1:1" ht="16" x14ac:dyDescent="0.25">
      <c r="A12605" s="17"/>
    </row>
    <row r="12606" spans="1:1" ht="16" x14ac:dyDescent="0.25">
      <c r="A12606" s="17"/>
    </row>
    <row r="12607" spans="1:1" ht="16" x14ac:dyDescent="0.25">
      <c r="A12607" s="17"/>
    </row>
    <row r="12608" spans="1:1" ht="16" x14ac:dyDescent="0.25">
      <c r="A12608" s="17"/>
    </row>
    <row r="12609" spans="1:1" ht="16" x14ac:dyDescent="0.25">
      <c r="A12609" s="17"/>
    </row>
    <row r="12610" spans="1:1" ht="16" x14ac:dyDescent="0.25">
      <c r="A12610" s="17"/>
    </row>
    <row r="12611" spans="1:1" ht="16" x14ac:dyDescent="0.25">
      <c r="A12611" s="17"/>
    </row>
    <row r="12612" spans="1:1" ht="16" x14ac:dyDescent="0.25">
      <c r="A12612" s="17"/>
    </row>
    <row r="12613" spans="1:1" ht="16" x14ac:dyDescent="0.25">
      <c r="A12613" s="17"/>
    </row>
    <row r="12614" spans="1:1" ht="16" x14ac:dyDescent="0.25">
      <c r="A12614" s="17"/>
    </row>
    <row r="12615" spans="1:1" ht="16" x14ac:dyDescent="0.25">
      <c r="A12615" s="17"/>
    </row>
    <row r="12616" spans="1:1" ht="16" x14ac:dyDescent="0.25">
      <c r="A12616" s="17"/>
    </row>
    <row r="12617" spans="1:1" ht="16" x14ac:dyDescent="0.25">
      <c r="A12617" s="17"/>
    </row>
    <row r="12618" spans="1:1" ht="16" x14ac:dyDescent="0.25">
      <c r="A12618" s="17"/>
    </row>
    <row r="12619" spans="1:1" ht="16" x14ac:dyDescent="0.25">
      <c r="A12619" s="17"/>
    </row>
    <row r="12620" spans="1:1" ht="16" x14ac:dyDescent="0.25">
      <c r="A12620" s="17"/>
    </row>
    <row r="12621" spans="1:1" ht="16" x14ac:dyDescent="0.25">
      <c r="A12621" s="17"/>
    </row>
    <row r="12622" spans="1:1" ht="16" x14ac:dyDescent="0.25">
      <c r="A12622" s="17"/>
    </row>
    <row r="12623" spans="1:1" ht="16" x14ac:dyDescent="0.25">
      <c r="A12623" s="17"/>
    </row>
    <row r="12624" spans="1:1" ht="16" x14ac:dyDescent="0.25">
      <c r="A12624" s="17"/>
    </row>
    <row r="12625" spans="1:1" ht="16" x14ac:dyDescent="0.25">
      <c r="A12625" s="17"/>
    </row>
    <row r="12626" spans="1:1" ht="16" x14ac:dyDescent="0.25">
      <c r="A12626" s="17"/>
    </row>
    <row r="12627" spans="1:1" ht="16" x14ac:dyDescent="0.25">
      <c r="A12627" s="17"/>
    </row>
    <row r="12628" spans="1:1" ht="16" x14ac:dyDescent="0.25">
      <c r="A12628" s="17"/>
    </row>
    <row r="12629" spans="1:1" ht="16" x14ac:dyDescent="0.25">
      <c r="A12629" s="17"/>
    </row>
    <row r="12630" spans="1:1" ht="16" x14ac:dyDescent="0.25">
      <c r="A12630" s="17"/>
    </row>
    <row r="12631" spans="1:1" ht="16" x14ac:dyDescent="0.25">
      <c r="A12631" s="17"/>
    </row>
    <row r="12632" spans="1:1" ht="16" x14ac:dyDescent="0.25">
      <c r="A12632" s="17"/>
    </row>
    <row r="12633" spans="1:1" ht="16" x14ac:dyDescent="0.25">
      <c r="A12633" s="17"/>
    </row>
    <row r="12634" spans="1:1" ht="16" x14ac:dyDescent="0.25">
      <c r="A12634" s="17"/>
    </row>
    <row r="12635" spans="1:1" ht="16" x14ac:dyDescent="0.25">
      <c r="A12635" s="17"/>
    </row>
    <row r="12636" spans="1:1" ht="16" x14ac:dyDescent="0.25">
      <c r="A12636" s="17"/>
    </row>
    <row r="12637" spans="1:1" ht="16" x14ac:dyDescent="0.25">
      <c r="A12637" s="17"/>
    </row>
    <row r="12638" spans="1:1" ht="16" x14ac:dyDescent="0.25">
      <c r="A12638" s="17"/>
    </row>
    <row r="12639" spans="1:1" ht="16" x14ac:dyDescent="0.25">
      <c r="A12639" s="17"/>
    </row>
    <row r="12640" spans="1:1" ht="16" x14ac:dyDescent="0.25">
      <c r="A12640" s="17"/>
    </row>
    <row r="12641" spans="1:1" ht="16" x14ac:dyDescent="0.25">
      <c r="A12641" s="17"/>
    </row>
    <row r="12642" spans="1:1" ht="16" x14ac:dyDescent="0.25">
      <c r="A12642" s="17"/>
    </row>
    <row r="12643" spans="1:1" ht="16" x14ac:dyDescent="0.25">
      <c r="A12643" s="17"/>
    </row>
    <row r="12644" spans="1:1" ht="16" x14ac:dyDescent="0.25">
      <c r="A12644" s="17"/>
    </row>
    <row r="12645" spans="1:1" ht="16" x14ac:dyDescent="0.25">
      <c r="A12645" s="17"/>
    </row>
    <row r="12646" spans="1:1" ht="16" x14ac:dyDescent="0.25">
      <c r="A12646" s="17"/>
    </row>
    <row r="12647" spans="1:1" ht="16" x14ac:dyDescent="0.25">
      <c r="A12647" s="17"/>
    </row>
    <row r="12648" spans="1:1" ht="16" x14ac:dyDescent="0.25">
      <c r="A12648" s="17"/>
    </row>
    <row r="12649" spans="1:1" ht="16" x14ac:dyDescent="0.25">
      <c r="A12649" s="17"/>
    </row>
    <row r="12650" spans="1:1" ht="16" x14ac:dyDescent="0.25">
      <c r="A12650" s="17"/>
    </row>
    <row r="12651" spans="1:1" ht="16" x14ac:dyDescent="0.25">
      <c r="A12651" s="17"/>
    </row>
    <row r="12652" spans="1:1" ht="16" x14ac:dyDescent="0.25">
      <c r="A12652" s="17"/>
    </row>
    <row r="12653" spans="1:1" ht="16" x14ac:dyDescent="0.25">
      <c r="A12653" s="17"/>
    </row>
    <row r="12654" spans="1:1" ht="16" x14ac:dyDescent="0.25">
      <c r="A12654" s="17"/>
    </row>
    <row r="12655" spans="1:1" ht="16" x14ac:dyDescent="0.25">
      <c r="A12655" s="17"/>
    </row>
    <row r="12656" spans="1:1" ht="16" x14ac:dyDescent="0.25">
      <c r="A12656" s="17"/>
    </row>
    <row r="12657" spans="1:1" ht="16" x14ac:dyDescent="0.25">
      <c r="A12657" s="17"/>
    </row>
    <row r="12658" spans="1:1" ht="16" x14ac:dyDescent="0.25">
      <c r="A12658" s="17"/>
    </row>
    <row r="12659" spans="1:1" ht="16" x14ac:dyDescent="0.25">
      <c r="A12659" s="17"/>
    </row>
    <row r="12660" spans="1:1" ht="16" x14ac:dyDescent="0.25">
      <c r="A12660" s="17"/>
    </row>
    <row r="12661" spans="1:1" ht="16" x14ac:dyDescent="0.25">
      <c r="A12661" s="17"/>
    </row>
    <row r="12662" spans="1:1" ht="16" x14ac:dyDescent="0.25">
      <c r="A12662" s="17"/>
    </row>
    <row r="12663" spans="1:1" ht="16" x14ac:dyDescent="0.25">
      <c r="A12663" s="17"/>
    </row>
    <row r="12664" spans="1:1" ht="16" x14ac:dyDescent="0.25">
      <c r="A12664" s="17"/>
    </row>
    <row r="12665" spans="1:1" ht="16" x14ac:dyDescent="0.25">
      <c r="A12665" s="17"/>
    </row>
    <row r="12666" spans="1:1" ht="16" x14ac:dyDescent="0.25">
      <c r="A12666" s="17"/>
    </row>
    <row r="12667" spans="1:1" ht="16" x14ac:dyDescent="0.25">
      <c r="A12667" s="17"/>
    </row>
    <row r="12668" spans="1:1" ht="16" x14ac:dyDescent="0.25">
      <c r="A12668" s="17"/>
    </row>
    <row r="12669" spans="1:1" ht="16" x14ac:dyDescent="0.25">
      <c r="A12669" s="17"/>
    </row>
    <row r="12670" spans="1:1" ht="16" x14ac:dyDescent="0.25">
      <c r="A12670" s="17"/>
    </row>
    <row r="12671" spans="1:1" ht="16" x14ac:dyDescent="0.25">
      <c r="A12671" s="17"/>
    </row>
    <row r="12672" spans="1:1" ht="16" x14ac:dyDescent="0.25">
      <c r="A12672" s="17"/>
    </row>
    <row r="12673" spans="1:1" ht="16" x14ac:dyDescent="0.25">
      <c r="A12673" s="17"/>
    </row>
    <row r="12674" spans="1:1" ht="16" x14ac:dyDescent="0.25">
      <c r="A12674" s="17"/>
    </row>
    <row r="12675" spans="1:1" ht="16" x14ac:dyDescent="0.25">
      <c r="A12675" s="17"/>
    </row>
    <row r="12676" spans="1:1" ht="16" x14ac:dyDescent="0.25">
      <c r="A12676" s="17"/>
    </row>
    <row r="12677" spans="1:1" ht="16" x14ac:dyDescent="0.25">
      <c r="A12677" s="17"/>
    </row>
    <row r="12678" spans="1:1" ht="16" x14ac:dyDescent="0.25">
      <c r="A12678" s="17"/>
    </row>
    <row r="12679" spans="1:1" ht="16" x14ac:dyDescent="0.25">
      <c r="A12679" s="17"/>
    </row>
    <row r="12680" spans="1:1" ht="16" x14ac:dyDescent="0.25">
      <c r="A12680" s="17"/>
    </row>
    <row r="12681" spans="1:1" ht="16" x14ac:dyDescent="0.25">
      <c r="A12681" s="17"/>
    </row>
    <row r="12682" spans="1:1" ht="16" x14ac:dyDescent="0.25">
      <c r="A12682" s="17"/>
    </row>
    <row r="12683" spans="1:1" ht="16" x14ac:dyDescent="0.25">
      <c r="A12683" s="17"/>
    </row>
    <row r="12684" spans="1:1" ht="16" x14ac:dyDescent="0.25">
      <c r="A12684" s="17"/>
    </row>
    <row r="12685" spans="1:1" ht="16" x14ac:dyDescent="0.25">
      <c r="A12685" s="17"/>
    </row>
    <row r="12686" spans="1:1" ht="16" x14ac:dyDescent="0.25">
      <c r="A12686" s="17"/>
    </row>
    <row r="12687" spans="1:1" ht="16" x14ac:dyDescent="0.25">
      <c r="A12687" s="17"/>
    </row>
    <row r="12688" spans="1:1" ht="16" x14ac:dyDescent="0.25">
      <c r="A12688" s="17"/>
    </row>
    <row r="12689" spans="1:1" ht="16" x14ac:dyDescent="0.25">
      <c r="A12689" s="17"/>
    </row>
    <row r="12690" spans="1:1" ht="16" x14ac:dyDescent="0.25">
      <c r="A12690" s="17"/>
    </row>
    <row r="12691" spans="1:1" ht="16" x14ac:dyDescent="0.25">
      <c r="A12691" s="17"/>
    </row>
    <row r="12692" spans="1:1" ht="16" x14ac:dyDescent="0.25">
      <c r="A12692" s="17"/>
    </row>
    <row r="12693" spans="1:1" ht="16" x14ac:dyDescent="0.25">
      <c r="A12693" s="17"/>
    </row>
    <row r="12694" spans="1:1" ht="16" x14ac:dyDescent="0.25">
      <c r="A12694" s="17"/>
    </row>
    <row r="12695" spans="1:1" ht="16" x14ac:dyDescent="0.25">
      <c r="A12695" s="17"/>
    </row>
    <row r="12696" spans="1:1" ht="16" x14ac:dyDescent="0.25">
      <c r="A12696" s="17"/>
    </row>
    <row r="12697" spans="1:1" ht="16" x14ac:dyDescent="0.25">
      <c r="A12697" s="17"/>
    </row>
    <row r="12698" spans="1:1" ht="16" x14ac:dyDescent="0.25">
      <c r="A12698" s="17"/>
    </row>
    <row r="12699" spans="1:1" ht="16" x14ac:dyDescent="0.25">
      <c r="A12699" s="17"/>
    </row>
    <row r="12700" spans="1:1" ht="16" x14ac:dyDescent="0.25">
      <c r="A12700" s="17"/>
    </row>
    <row r="12701" spans="1:1" ht="16" x14ac:dyDescent="0.25">
      <c r="A12701" s="17"/>
    </row>
    <row r="12702" spans="1:1" ht="16" x14ac:dyDescent="0.25">
      <c r="A12702" s="17"/>
    </row>
    <row r="12703" spans="1:1" ht="16" x14ac:dyDescent="0.25">
      <c r="A12703" s="17"/>
    </row>
    <row r="12704" spans="1:1" ht="16" x14ac:dyDescent="0.25">
      <c r="A12704" s="17"/>
    </row>
    <row r="12705" spans="1:1" ht="16" x14ac:dyDescent="0.25">
      <c r="A12705" s="17"/>
    </row>
    <row r="12706" spans="1:1" ht="16" x14ac:dyDescent="0.25">
      <c r="A12706" s="17"/>
    </row>
    <row r="12707" spans="1:1" ht="16" x14ac:dyDescent="0.25">
      <c r="A12707" s="17"/>
    </row>
    <row r="12708" spans="1:1" ht="16" x14ac:dyDescent="0.25">
      <c r="A12708" s="17"/>
    </row>
    <row r="12709" spans="1:1" ht="16" x14ac:dyDescent="0.25">
      <c r="A12709" s="17"/>
    </row>
    <row r="12710" spans="1:1" ht="16" x14ac:dyDescent="0.25">
      <c r="A12710" s="17"/>
    </row>
    <row r="12711" spans="1:1" ht="16" x14ac:dyDescent="0.25">
      <c r="A12711" s="17"/>
    </row>
    <row r="12712" spans="1:1" ht="16" x14ac:dyDescent="0.25">
      <c r="A12712" s="17"/>
    </row>
    <row r="12713" spans="1:1" ht="16" x14ac:dyDescent="0.25">
      <c r="A12713" s="17"/>
    </row>
    <row r="12714" spans="1:1" ht="16" x14ac:dyDescent="0.25">
      <c r="A12714" s="17"/>
    </row>
    <row r="12715" spans="1:1" ht="16" x14ac:dyDescent="0.25">
      <c r="A12715" s="17"/>
    </row>
    <row r="12716" spans="1:1" ht="16" x14ac:dyDescent="0.25">
      <c r="A12716" s="17"/>
    </row>
    <row r="12717" spans="1:1" ht="16" x14ac:dyDescent="0.25">
      <c r="A12717" s="17"/>
    </row>
    <row r="12718" spans="1:1" ht="16" x14ac:dyDescent="0.25">
      <c r="A12718" s="17"/>
    </row>
    <row r="12719" spans="1:1" ht="16" x14ac:dyDescent="0.25">
      <c r="A12719" s="17"/>
    </row>
    <row r="12720" spans="1:1" ht="16" x14ac:dyDescent="0.25">
      <c r="A12720" s="17"/>
    </row>
    <row r="12721" spans="1:1" ht="16" x14ac:dyDescent="0.25">
      <c r="A12721" s="17"/>
    </row>
    <row r="12722" spans="1:1" ht="16" x14ac:dyDescent="0.25">
      <c r="A12722" s="17"/>
    </row>
    <row r="12723" spans="1:1" ht="16" x14ac:dyDescent="0.25">
      <c r="A12723" s="17"/>
    </row>
    <row r="12724" spans="1:1" ht="16" x14ac:dyDescent="0.25">
      <c r="A12724" s="17"/>
    </row>
    <row r="12725" spans="1:1" ht="16" x14ac:dyDescent="0.25">
      <c r="A12725" s="17"/>
    </row>
    <row r="12726" spans="1:1" ht="16" x14ac:dyDescent="0.25">
      <c r="A12726" s="17"/>
    </row>
    <row r="12727" spans="1:1" ht="16" x14ac:dyDescent="0.25">
      <c r="A12727" s="17"/>
    </row>
    <row r="12728" spans="1:1" ht="16" x14ac:dyDescent="0.25">
      <c r="A12728" s="17"/>
    </row>
    <row r="12729" spans="1:1" ht="16" x14ac:dyDescent="0.25">
      <c r="A12729" s="17"/>
    </row>
    <row r="12730" spans="1:1" ht="16" x14ac:dyDescent="0.25">
      <c r="A12730" s="17"/>
    </row>
    <row r="12731" spans="1:1" ht="16" x14ac:dyDescent="0.25">
      <c r="A12731" s="17"/>
    </row>
    <row r="12732" spans="1:1" ht="16" x14ac:dyDescent="0.25">
      <c r="A12732" s="17"/>
    </row>
    <row r="12733" spans="1:1" ht="16" x14ac:dyDescent="0.25">
      <c r="A12733" s="17"/>
    </row>
    <row r="12734" spans="1:1" ht="16" x14ac:dyDescent="0.25">
      <c r="A12734" s="17"/>
    </row>
    <row r="12735" spans="1:1" ht="16" x14ac:dyDescent="0.25">
      <c r="A12735" s="17"/>
    </row>
    <row r="12736" spans="1:1" ht="16" x14ac:dyDescent="0.25">
      <c r="A12736" s="17"/>
    </row>
    <row r="12737" spans="1:1" ht="16" x14ac:dyDescent="0.25">
      <c r="A12737" s="17"/>
    </row>
    <row r="12738" spans="1:1" ht="16" x14ac:dyDescent="0.25">
      <c r="A12738" s="17"/>
    </row>
    <row r="12739" spans="1:1" ht="16" x14ac:dyDescent="0.25">
      <c r="A12739" s="17"/>
    </row>
    <row r="12740" spans="1:1" ht="16" x14ac:dyDescent="0.25">
      <c r="A12740" s="17"/>
    </row>
    <row r="12741" spans="1:1" ht="16" x14ac:dyDescent="0.25">
      <c r="A12741" s="17"/>
    </row>
    <row r="12742" spans="1:1" ht="16" x14ac:dyDescent="0.25">
      <c r="A12742" s="17"/>
    </row>
    <row r="12743" spans="1:1" ht="16" x14ac:dyDescent="0.25">
      <c r="A12743" s="17"/>
    </row>
    <row r="12744" spans="1:1" ht="16" x14ac:dyDescent="0.25">
      <c r="A12744" s="17"/>
    </row>
    <row r="12745" spans="1:1" ht="16" x14ac:dyDescent="0.25">
      <c r="A12745" s="17"/>
    </row>
    <row r="12746" spans="1:1" ht="16" x14ac:dyDescent="0.25">
      <c r="A12746" s="17"/>
    </row>
    <row r="12747" spans="1:1" ht="16" x14ac:dyDescent="0.25">
      <c r="A12747" s="17"/>
    </row>
    <row r="12748" spans="1:1" ht="16" x14ac:dyDescent="0.25">
      <c r="A12748" s="17"/>
    </row>
    <row r="12749" spans="1:1" ht="16" x14ac:dyDescent="0.25">
      <c r="A12749" s="17"/>
    </row>
    <row r="12750" spans="1:1" ht="16" x14ac:dyDescent="0.25">
      <c r="A12750" s="17"/>
    </row>
    <row r="12751" spans="1:1" ht="16" x14ac:dyDescent="0.25">
      <c r="A12751" s="17"/>
    </row>
    <row r="12752" spans="1:1" ht="16" x14ac:dyDescent="0.25">
      <c r="A12752" s="17"/>
    </row>
    <row r="12753" spans="1:1" ht="16" x14ac:dyDescent="0.25">
      <c r="A12753" s="17"/>
    </row>
    <row r="12754" spans="1:1" ht="16" x14ac:dyDescent="0.25">
      <c r="A12754" s="17"/>
    </row>
    <row r="12755" spans="1:1" ht="16" x14ac:dyDescent="0.25">
      <c r="A12755" s="17"/>
    </row>
    <row r="12756" spans="1:1" ht="16" x14ac:dyDescent="0.25">
      <c r="A12756" s="17"/>
    </row>
    <row r="12757" spans="1:1" ht="16" x14ac:dyDescent="0.25">
      <c r="A12757" s="17"/>
    </row>
    <row r="12758" spans="1:1" ht="16" x14ac:dyDescent="0.25">
      <c r="A12758" s="17"/>
    </row>
    <row r="12759" spans="1:1" ht="16" x14ac:dyDescent="0.25">
      <c r="A12759" s="17"/>
    </row>
    <row r="12760" spans="1:1" ht="16" x14ac:dyDescent="0.25">
      <c r="A12760" s="17"/>
    </row>
    <row r="12761" spans="1:1" ht="16" x14ac:dyDescent="0.25">
      <c r="A12761" s="17"/>
    </row>
    <row r="12762" spans="1:1" ht="16" x14ac:dyDescent="0.25">
      <c r="A12762" s="17"/>
    </row>
    <row r="12763" spans="1:1" ht="16" x14ac:dyDescent="0.25">
      <c r="A12763" s="17"/>
    </row>
    <row r="12764" spans="1:1" ht="16" x14ac:dyDescent="0.25">
      <c r="A12764" s="17"/>
    </row>
    <row r="12765" spans="1:1" ht="16" x14ac:dyDescent="0.25">
      <c r="A12765" s="17"/>
    </row>
    <row r="12766" spans="1:1" ht="16" x14ac:dyDescent="0.25">
      <c r="A12766" s="17"/>
    </row>
    <row r="12767" spans="1:1" ht="16" x14ac:dyDescent="0.25">
      <c r="A12767" s="17"/>
    </row>
    <row r="12768" spans="1:1" ht="16" x14ac:dyDescent="0.25">
      <c r="A12768" s="17"/>
    </row>
    <row r="12769" spans="1:1" ht="16" x14ac:dyDescent="0.25">
      <c r="A12769" s="17"/>
    </row>
    <row r="12770" spans="1:1" ht="16" x14ac:dyDescent="0.25">
      <c r="A12770" s="17"/>
    </row>
    <row r="12771" spans="1:1" ht="16" x14ac:dyDescent="0.25">
      <c r="A12771" s="17"/>
    </row>
    <row r="12772" spans="1:1" ht="16" x14ac:dyDescent="0.25">
      <c r="A12772" s="17"/>
    </row>
    <row r="12773" spans="1:1" ht="16" x14ac:dyDescent="0.25">
      <c r="A12773" s="17"/>
    </row>
    <row r="12774" spans="1:1" ht="16" x14ac:dyDescent="0.25">
      <c r="A12774" s="17"/>
    </row>
    <row r="12775" spans="1:1" ht="16" x14ac:dyDescent="0.25">
      <c r="A12775" s="17"/>
    </row>
    <row r="12776" spans="1:1" ht="16" x14ac:dyDescent="0.25">
      <c r="A12776" s="17"/>
    </row>
    <row r="12777" spans="1:1" ht="16" x14ac:dyDescent="0.25">
      <c r="A12777" s="17"/>
    </row>
    <row r="12778" spans="1:1" ht="16" x14ac:dyDescent="0.25">
      <c r="A12778" s="17"/>
    </row>
    <row r="12779" spans="1:1" ht="16" x14ac:dyDescent="0.25">
      <c r="A12779" s="17"/>
    </row>
    <row r="12780" spans="1:1" ht="16" x14ac:dyDescent="0.25">
      <c r="A12780" s="17"/>
    </row>
    <row r="12781" spans="1:1" ht="16" x14ac:dyDescent="0.25">
      <c r="A12781" s="17"/>
    </row>
    <row r="12782" spans="1:1" ht="16" x14ac:dyDescent="0.25">
      <c r="A12782" s="17"/>
    </row>
    <row r="12783" spans="1:1" ht="16" x14ac:dyDescent="0.25">
      <c r="A12783" s="17"/>
    </row>
    <row r="12784" spans="1:1" ht="16" x14ac:dyDescent="0.25">
      <c r="A12784" s="17"/>
    </row>
    <row r="12785" spans="1:1" ht="16" x14ac:dyDescent="0.25">
      <c r="A12785" s="17"/>
    </row>
    <row r="12786" spans="1:1" ht="16" x14ac:dyDescent="0.25">
      <c r="A12786" s="17"/>
    </row>
    <row r="12787" spans="1:1" ht="16" x14ac:dyDescent="0.25">
      <c r="A12787" s="17"/>
    </row>
    <row r="12788" spans="1:1" ht="16" x14ac:dyDescent="0.25">
      <c r="A12788" s="17"/>
    </row>
    <row r="12789" spans="1:1" ht="16" x14ac:dyDescent="0.25">
      <c r="A12789" s="17"/>
    </row>
    <row r="12790" spans="1:1" ht="16" x14ac:dyDescent="0.25">
      <c r="A12790" s="17"/>
    </row>
    <row r="12791" spans="1:1" ht="16" x14ac:dyDescent="0.25">
      <c r="A12791" s="17"/>
    </row>
    <row r="12792" spans="1:1" ht="16" x14ac:dyDescent="0.25">
      <c r="A12792" s="17"/>
    </row>
    <row r="12793" spans="1:1" ht="16" x14ac:dyDescent="0.25">
      <c r="A12793" s="17"/>
    </row>
    <row r="12794" spans="1:1" ht="16" x14ac:dyDescent="0.25">
      <c r="A12794" s="17"/>
    </row>
    <row r="12795" spans="1:1" ht="16" x14ac:dyDescent="0.25">
      <c r="A12795" s="17"/>
    </row>
    <row r="12796" spans="1:1" ht="16" x14ac:dyDescent="0.25">
      <c r="A12796" s="17"/>
    </row>
    <row r="12797" spans="1:1" ht="16" x14ac:dyDescent="0.25">
      <c r="A12797" s="17"/>
    </row>
    <row r="12798" spans="1:1" ht="16" x14ac:dyDescent="0.25">
      <c r="A12798" s="17"/>
    </row>
    <row r="12799" spans="1:1" ht="16" x14ac:dyDescent="0.25">
      <c r="A12799" s="17"/>
    </row>
    <row r="12800" spans="1:1" ht="16" x14ac:dyDescent="0.25">
      <c r="A12800" s="17"/>
    </row>
    <row r="12801" spans="1:1" ht="16" x14ac:dyDescent="0.25">
      <c r="A12801" s="17"/>
    </row>
    <row r="12802" spans="1:1" ht="16" x14ac:dyDescent="0.25">
      <c r="A12802" s="17"/>
    </row>
    <row r="12803" spans="1:1" ht="16" x14ac:dyDescent="0.25">
      <c r="A12803" s="17"/>
    </row>
    <row r="12804" spans="1:1" ht="16" x14ac:dyDescent="0.25">
      <c r="A12804" s="17"/>
    </row>
    <row r="12805" spans="1:1" ht="16" x14ac:dyDescent="0.25">
      <c r="A12805" s="17"/>
    </row>
    <row r="12806" spans="1:1" ht="16" x14ac:dyDescent="0.25">
      <c r="A12806" s="17"/>
    </row>
    <row r="12807" spans="1:1" ht="16" x14ac:dyDescent="0.25">
      <c r="A12807" s="17"/>
    </row>
    <row r="12808" spans="1:1" ht="16" x14ac:dyDescent="0.25">
      <c r="A12808" s="17"/>
    </row>
    <row r="12809" spans="1:1" ht="16" x14ac:dyDescent="0.25">
      <c r="A12809" s="17"/>
    </row>
    <row r="12810" spans="1:1" ht="16" x14ac:dyDescent="0.25">
      <c r="A12810" s="17"/>
    </row>
    <row r="12811" spans="1:1" ht="16" x14ac:dyDescent="0.25">
      <c r="A12811" s="17"/>
    </row>
    <row r="12812" spans="1:1" ht="16" x14ac:dyDescent="0.25">
      <c r="A12812" s="17"/>
    </row>
    <row r="12813" spans="1:1" ht="16" x14ac:dyDescent="0.25">
      <c r="A12813" s="17"/>
    </row>
    <row r="12814" spans="1:1" ht="16" x14ac:dyDescent="0.25">
      <c r="A12814" s="17"/>
    </row>
    <row r="12815" spans="1:1" ht="16" x14ac:dyDescent="0.25">
      <c r="A12815" s="17"/>
    </row>
    <row r="12816" spans="1:1" ht="16" x14ac:dyDescent="0.25">
      <c r="A12816" s="17"/>
    </row>
    <row r="12817" spans="1:1" ht="16" x14ac:dyDescent="0.25">
      <c r="A12817" s="17"/>
    </row>
    <row r="12818" spans="1:1" ht="16" x14ac:dyDescent="0.25">
      <c r="A12818" s="17"/>
    </row>
    <row r="12819" spans="1:1" ht="16" x14ac:dyDescent="0.25">
      <c r="A12819" s="17"/>
    </row>
    <row r="12820" spans="1:1" ht="16" x14ac:dyDescent="0.25">
      <c r="A12820" s="17"/>
    </row>
    <row r="12821" spans="1:1" ht="16" x14ac:dyDescent="0.25">
      <c r="A12821" s="17"/>
    </row>
    <row r="12822" spans="1:1" ht="16" x14ac:dyDescent="0.25">
      <c r="A12822" s="17"/>
    </row>
    <row r="12823" spans="1:1" ht="16" x14ac:dyDescent="0.25">
      <c r="A12823" s="17"/>
    </row>
    <row r="12824" spans="1:1" ht="16" x14ac:dyDescent="0.25">
      <c r="A12824" s="17"/>
    </row>
    <row r="12825" spans="1:1" ht="16" x14ac:dyDescent="0.25">
      <c r="A12825" s="17"/>
    </row>
    <row r="12826" spans="1:1" ht="16" x14ac:dyDescent="0.25">
      <c r="A12826" s="17"/>
    </row>
    <row r="12827" spans="1:1" ht="16" x14ac:dyDescent="0.25">
      <c r="A12827" s="17"/>
    </row>
    <row r="12828" spans="1:1" ht="16" x14ac:dyDescent="0.25">
      <c r="A12828" s="17"/>
    </row>
    <row r="12829" spans="1:1" ht="16" x14ac:dyDescent="0.25">
      <c r="A12829" s="17"/>
    </row>
    <row r="12830" spans="1:1" ht="16" x14ac:dyDescent="0.25">
      <c r="A12830" s="17"/>
    </row>
    <row r="12831" spans="1:1" ht="16" x14ac:dyDescent="0.25">
      <c r="A12831" s="17"/>
    </row>
    <row r="12832" spans="1:1" ht="16" x14ac:dyDescent="0.25">
      <c r="A12832" s="17"/>
    </row>
    <row r="12833" spans="1:1" ht="16" x14ac:dyDescent="0.25">
      <c r="A12833" s="17"/>
    </row>
    <row r="12834" spans="1:1" ht="16" x14ac:dyDescent="0.25">
      <c r="A12834" s="17"/>
    </row>
    <row r="12835" spans="1:1" ht="16" x14ac:dyDescent="0.25">
      <c r="A12835" s="17"/>
    </row>
    <row r="12836" spans="1:1" ht="16" x14ac:dyDescent="0.25">
      <c r="A12836" s="17"/>
    </row>
    <row r="12837" spans="1:1" ht="16" x14ac:dyDescent="0.25">
      <c r="A12837" s="17"/>
    </row>
    <row r="12838" spans="1:1" ht="16" x14ac:dyDescent="0.25">
      <c r="A12838" s="17"/>
    </row>
    <row r="12839" spans="1:1" ht="16" x14ac:dyDescent="0.25">
      <c r="A12839" s="17"/>
    </row>
    <row r="12840" spans="1:1" ht="16" x14ac:dyDescent="0.25">
      <c r="A12840" s="17"/>
    </row>
    <row r="12841" spans="1:1" ht="16" x14ac:dyDescent="0.25">
      <c r="A12841" s="17"/>
    </row>
    <row r="12842" spans="1:1" ht="16" x14ac:dyDescent="0.25">
      <c r="A12842" s="17"/>
    </row>
    <row r="12843" spans="1:1" ht="16" x14ac:dyDescent="0.25">
      <c r="A12843" s="17"/>
    </row>
    <row r="12844" spans="1:1" ht="16" x14ac:dyDescent="0.25">
      <c r="A12844" s="17"/>
    </row>
    <row r="12845" spans="1:1" ht="16" x14ac:dyDescent="0.25">
      <c r="A12845" s="17"/>
    </row>
    <row r="12846" spans="1:1" ht="16" x14ac:dyDescent="0.25">
      <c r="A12846" s="17"/>
    </row>
    <row r="12847" spans="1:1" ht="16" x14ac:dyDescent="0.25">
      <c r="A12847" s="17"/>
    </row>
    <row r="12848" spans="1:1" ht="16" x14ac:dyDescent="0.25">
      <c r="A12848" s="17"/>
    </row>
    <row r="12849" spans="1:1" ht="16" x14ac:dyDescent="0.25">
      <c r="A12849" s="17"/>
    </row>
    <row r="12850" spans="1:1" ht="16" x14ac:dyDescent="0.25">
      <c r="A12850" s="17"/>
    </row>
    <row r="12851" spans="1:1" ht="16" x14ac:dyDescent="0.25">
      <c r="A12851" s="17"/>
    </row>
    <row r="12852" spans="1:1" ht="16" x14ac:dyDescent="0.25">
      <c r="A12852" s="17"/>
    </row>
    <row r="12853" spans="1:1" ht="16" x14ac:dyDescent="0.25">
      <c r="A12853" s="17"/>
    </row>
    <row r="12854" spans="1:1" ht="16" x14ac:dyDescent="0.25">
      <c r="A12854" s="17"/>
    </row>
    <row r="12855" spans="1:1" ht="16" x14ac:dyDescent="0.25">
      <c r="A12855" s="17"/>
    </row>
    <row r="12856" spans="1:1" ht="16" x14ac:dyDescent="0.25">
      <c r="A12856" s="17"/>
    </row>
    <row r="12857" spans="1:1" ht="16" x14ac:dyDescent="0.25">
      <c r="A12857" s="17"/>
    </row>
    <row r="12858" spans="1:1" ht="16" x14ac:dyDescent="0.25">
      <c r="A12858" s="17"/>
    </row>
    <row r="12859" spans="1:1" ht="16" x14ac:dyDescent="0.25">
      <c r="A12859" s="17"/>
    </row>
    <row r="12860" spans="1:1" ht="16" x14ac:dyDescent="0.25">
      <c r="A12860" s="17"/>
    </row>
    <row r="12861" spans="1:1" ht="16" x14ac:dyDescent="0.25">
      <c r="A12861" s="17"/>
    </row>
    <row r="12862" spans="1:1" ht="16" x14ac:dyDescent="0.25">
      <c r="A12862" s="17"/>
    </row>
    <row r="12863" spans="1:1" ht="16" x14ac:dyDescent="0.25">
      <c r="A12863" s="17"/>
    </row>
    <row r="12864" spans="1:1" ht="16" x14ac:dyDescent="0.25">
      <c r="A12864" s="17"/>
    </row>
    <row r="12865" spans="1:1" ht="16" x14ac:dyDescent="0.25">
      <c r="A12865" s="17"/>
    </row>
    <row r="12866" spans="1:1" ht="16" x14ac:dyDescent="0.25">
      <c r="A12866" s="17"/>
    </row>
    <row r="12867" spans="1:1" ht="16" x14ac:dyDescent="0.25">
      <c r="A12867" s="17"/>
    </row>
    <row r="12868" spans="1:1" ht="16" x14ac:dyDescent="0.25">
      <c r="A12868" s="17"/>
    </row>
    <row r="12869" spans="1:1" ht="16" x14ac:dyDescent="0.25">
      <c r="A12869" s="17"/>
    </row>
    <row r="12870" spans="1:1" ht="16" x14ac:dyDescent="0.25">
      <c r="A12870" s="17"/>
    </row>
    <row r="12871" spans="1:1" ht="16" x14ac:dyDescent="0.25">
      <c r="A12871" s="17"/>
    </row>
    <row r="12872" spans="1:1" ht="16" x14ac:dyDescent="0.25">
      <c r="A12872" s="17"/>
    </row>
    <row r="12873" spans="1:1" ht="16" x14ac:dyDescent="0.25">
      <c r="A12873" s="17"/>
    </row>
    <row r="12874" spans="1:1" ht="16" x14ac:dyDescent="0.25">
      <c r="A12874" s="17"/>
    </row>
    <row r="12875" spans="1:1" ht="16" x14ac:dyDescent="0.25">
      <c r="A12875" s="17"/>
    </row>
    <row r="12876" spans="1:1" ht="16" x14ac:dyDescent="0.25">
      <c r="A12876" s="17"/>
    </row>
    <row r="12877" spans="1:1" ht="16" x14ac:dyDescent="0.25">
      <c r="A12877" s="17"/>
    </row>
    <row r="12878" spans="1:1" ht="16" x14ac:dyDescent="0.25">
      <c r="A12878" s="17"/>
    </row>
    <row r="12879" spans="1:1" ht="16" x14ac:dyDescent="0.25">
      <c r="A12879" s="17"/>
    </row>
    <row r="12880" spans="1:1" ht="16" x14ac:dyDescent="0.25">
      <c r="A12880" s="17"/>
    </row>
    <row r="12881" spans="1:1" ht="16" x14ac:dyDescent="0.25">
      <c r="A12881" s="17"/>
    </row>
    <row r="12882" spans="1:1" ht="16" x14ac:dyDescent="0.25">
      <c r="A12882" s="17"/>
    </row>
    <row r="12883" spans="1:1" ht="16" x14ac:dyDescent="0.25">
      <c r="A12883" s="17"/>
    </row>
    <row r="12884" spans="1:1" ht="16" x14ac:dyDescent="0.25">
      <c r="A12884" s="17"/>
    </row>
    <row r="12885" spans="1:1" ht="16" x14ac:dyDescent="0.25">
      <c r="A12885" s="17"/>
    </row>
    <row r="12886" spans="1:1" ht="16" x14ac:dyDescent="0.25">
      <c r="A12886" s="17"/>
    </row>
    <row r="12887" spans="1:1" ht="16" x14ac:dyDescent="0.25">
      <c r="A12887" s="17"/>
    </row>
    <row r="12888" spans="1:1" ht="16" x14ac:dyDescent="0.25">
      <c r="A12888" s="17"/>
    </row>
    <row r="12889" spans="1:1" ht="16" x14ac:dyDescent="0.25">
      <c r="A12889" s="17"/>
    </row>
    <row r="12890" spans="1:1" ht="16" x14ac:dyDescent="0.25">
      <c r="A12890" s="17"/>
    </row>
    <row r="12891" spans="1:1" ht="16" x14ac:dyDescent="0.25">
      <c r="A12891" s="17"/>
    </row>
    <row r="12892" spans="1:1" ht="16" x14ac:dyDescent="0.25">
      <c r="A12892" s="17"/>
    </row>
    <row r="12893" spans="1:1" ht="16" x14ac:dyDescent="0.25">
      <c r="A12893" s="17"/>
    </row>
    <row r="12894" spans="1:1" ht="16" x14ac:dyDescent="0.25">
      <c r="A12894" s="17"/>
    </row>
    <row r="12895" spans="1:1" ht="16" x14ac:dyDescent="0.25">
      <c r="A12895" s="17"/>
    </row>
    <row r="12896" spans="1:1" ht="16" x14ac:dyDescent="0.25">
      <c r="A12896" s="17"/>
    </row>
    <row r="12897" spans="1:1" ht="16" x14ac:dyDescent="0.25">
      <c r="A12897" s="17"/>
    </row>
    <row r="12898" spans="1:1" ht="16" x14ac:dyDescent="0.25">
      <c r="A12898" s="17"/>
    </row>
    <row r="12899" spans="1:1" ht="16" x14ac:dyDescent="0.25">
      <c r="A12899" s="17"/>
    </row>
    <row r="12900" spans="1:1" ht="16" x14ac:dyDescent="0.25">
      <c r="A12900" s="17"/>
    </row>
    <row r="12901" spans="1:1" ht="16" x14ac:dyDescent="0.25">
      <c r="A12901" s="17"/>
    </row>
    <row r="12902" spans="1:1" ht="16" x14ac:dyDescent="0.25">
      <c r="A12902" s="17"/>
    </row>
    <row r="12903" spans="1:1" ht="16" x14ac:dyDescent="0.25">
      <c r="A12903" s="17"/>
    </row>
    <row r="12904" spans="1:1" ht="16" x14ac:dyDescent="0.25">
      <c r="A12904" s="17"/>
    </row>
    <row r="12905" spans="1:1" ht="16" x14ac:dyDescent="0.25">
      <c r="A12905" s="17"/>
    </row>
    <row r="12906" spans="1:1" ht="16" x14ac:dyDescent="0.25">
      <c r="A12906" s="17"/>
    </row>
    <row r="12907" spans="1:1" ht="16" x14ac:dyDescent="0.25">
      <c r="A12907" s="17"/>
    </row>
    <row r="12908" spans="1:1" ht="16" x14ac:dyDescent="0.25">
      <c r="A12908" s="17"/>
    </row>
    <row r="12909" spans="1:1" ht="16" x14ac:dyDescent="0.25">
      <c r="A12909" s="17"/>
    </row>
    <row r="12910" spans="1:1" ht="16" x14ac:dyDescent="0.25">
      <c r="A12910" s="17"/>
    </row>
    <row r="12911" spans="1:1" ht="16" x14ac:dyDescent="0.25">
      <c r="A12911" s="17"/>
    </row>
    <row r="12912" spans="1:1" ht="16" x14ac:dyDescent="0.25">
      <c r="A12912" s="17"/>
    </row>
    <row r="12913" spans="1:1" ht="16" x14ac:dyDescent="0.25">
      <c r="A12913" s="17"/>
    </row>
    <row r="12914" spans="1:1" ht="16" x14ac:dyDescent="0.25">
      <c r="A12914" s="17"/>
    </row>
    <row r="12915" spans="1:1" ht="16" x14ac:dyDescent="0.25">
      <c r="A12915" s="17"/>
    </row>
    <row r="12916" spans="1:1" ht="16" x14ac:dyDescent="0.25">
      <c r="A12916" s="17"/>
    </row>
    <row r="12917" spans="1:1" ht="16" x14ac:dyDescent="0.25">
      <c r="A12917" s="17"/>
    </row>
    <row r="12918" spans="1:1" ht="16" x14ac:dyDescent="0.25">
      <c r="A12918" s="17"/>
    </row>
    <row r="12919" spans="1:1" ht="16" x14ac:dyDescent="0.25">
      <c r="A12919" s="17"/>
    </row>
    <row r="12920" spans="1:1" ht="16" x14ac:dyDescent="0.25">
      <c r="A12920" s="17"/>
    </row>
    <row r="12921" spans="1:1" ht="16" x14ac:dyDescent="0.25">
      <c r="A12921" s="17"/>
    </row>
    <row r="12922" spans="1:1" ht="16" x14ac:dyDescent="0.25">
      <c r="A12922" s="17"/>
    </row>
    <row r="12923" spans="1:1" ht="16" x14ac:dyDescent="0.25">
      <c r="A12923" s="17"/>
    </row>
    <row r="12924" spans="1:1" ht="16" x14ac:dyDescent="0.25">
      <c r="A12924" s="17"/>
    </row>
    <row r="12925" spans="1:1" ht="16" x14ac:dyDescent="0.25">
      <c r="A12925" s="17"/>
    </row>
    <row r="12926" spans="1:1" ht="16" x14ac:dyDescent="0.25">
      <c r="A12926" s="17"/>
    </row>
    <row r="12927" spans="1:1" ht="16" x14ac:dyDescent="0.25">
      <c r="A12927" s="17"/>
    </row>
    <row r="12928" spans="1:1" ht="16" x14ac:dyDescent="0.25">
      <c r="A12928" s="17"/>
    </row>
    <row r="12929" spans="1:1" ht="16" x14ac:dyDescent="0.25">
      <c r="A12929" s="17"/>
    </row>
    <row r="12930" spans="1:1" ht="16" x14ac:dyDescent="0.25">
      <c r="A12930" s="17"/>
    </row>
    <row r="12931" spans="1:1" ht="16" x14ac:dyDescent="0.25">
      <c r="A12931" s="17"/>
    </row>
    <row r="12932" spans="1:1" ht="16" x14ac:dyDescent="0.25">
      <c r="A12932" s="17"/>
    </row>
    <row r="12933" spans="1:1" ht="16" x14ac:dyDescent="0.25">
      <c r="A12933" s="17"/>
    </row>
    <row r="12934" spans="1:1" ht="16" x14ac:dyDescent="0.25">
      <c r="A12934" s="17"/>
    </row>
    <row r="12935" spans="1:1" ht="16" x14ac:dyDescent="0.25">
      <c r="A12935" s="17"/>
    </row>
    <row r="12936" spans="1:1" ht="16" x14ac:dyDescent="0.25">
      <c r="A12936" s="17"/>
    </row>
    <row r="12937" spans="1:1" ht="16" x14ac:dyDescent="0.25">
      <c r="A12937" s="17"/>
    </row>
    <row r="12938" spans="1:1" ht="16" x14ac:dyDescent="0.25">
      <c r="A12938" s="17"/>
    </row>
    <row r="12939" spans="1:1" ht="16" x14ac:dyDescent="0.25">
      <c r="A12939" s="17"/>
    </row>
    <row r="12940" spans="1:1" ht="16" x14ac:dyDescent="0.25">
      <c r="A12940" s="17"/>
    </row>
    <row r="12941" spans="1:1" ht="16" x14ac:dyDescent="0.25">
      <c r="A12941" s="17"/>
    </row>
    <row r="12942" spans="1:1" ht="16" x14ac:dyDescent="0.25">
      <c r="A12942" s="17"/>
    </row>
    <row r="12943" spans="1:1" ht="16" x14ac:dyDescent="0.25">
      <c r="A12943" s="17"/>
    </row>
    <row r="12944" spans="1:1" ht="16" x14ac:dyDescent="0.25">
      <c r="A12944" s="17"/>
    </row>
    <row r="12945" spans="1:1" ht="16" x14ac:dyDescent="0.25">
      <c r="A12945" s="17"/>
    </row>
    <row r="12946" spans="1:1" ht="16" x14ac:dyDescent="0.25">
      <c r="A12946" s="17"/>
    </row>
    <row r="12947" spans="1:1" ht="16" x14ac:dyDescent="0.25">
      <c r="A12947" s="17"/>
    </row>
    <row r="12948" spans="1:1" ht="16" x14ac:dyDescent="0.25">
      <c r="A12948" s="17"/>
    </row>
    <row r="12949" spans="1:1" ht="16" x14ac:dyDescent="0.25">
      <c r="A12949" s="17"/>
    </row>
    <row r="12950" spans="1:1" ht="16" x14ac:dyDescent="0.25">
      <c r="A12950" s="17"/>
    </row>
    <row r="12951" spans="1:1" ht="16" x14ac:dyDescent="0.25">
      <c r="A12951" s="17"/>
    </row>
    <row r="12952" spans="1:1" ht="16" x14ac:dyDescent="0.25">
      <c r="A12952" s="17"/>
    </row>
    <row r="12953" spans="1:1" ht="16" x14ac:dyDescent="0.25">
      <c r="A12953" s="17"/>
    </row>
    <row r="12954" spans="1:1" ht="16" x14ac:dyDescent="0.25">
      <c r="A12954" s="17"/>
    </row>
    <row r="12955" spans="1:1" ht="16" x14ac:dyDescent="0.25">
      <c r="A12955" s="17"/>
    </row>
    <row r="12956" spans="1:1" ht="16" x14ac:dyDescent="0.25">
      <c r="A12956" s="17"/>
    </row>
    <row r="12957" spans="1:1" ht="16" x14ac:dyDescent="0.25">
      <c r="A12957" s="17"/>
    </row>
    <row r="12958" spans="1:1" ht="16" x14ac:dyDescent="0.25">
      <c r="A12958" s="17"/>
    </row>
    <row r="12959" spans="1:1" ht="16" x14ac:dyDescent="0.25">
      <c r="A12959" s="17"/>
    </row>
    <row r="12960" spans="1:1" ht="16" x14ac:dyDescent="0.25">
      <c r="A12960" s="17"/>
    </row>
    <row r="12961" spans="1:1" ht="16" x14ac:dyDescent="0.25">
      <c r="A12961" s="17"/>
    </row>
    <row r="12962" spans="1:1" ht="16" x14ac:dyDescent="0.25">
      <c r="A12962" s="17"/>
    </row>
    <row r="12963" spans="1:1" ht="16" x14ac:dyDescent="0.25">
      <c r="A12963" s="17"/>
    </row>
    <row r="12964" spans="1:1" ht="16" x14ac:dyDescent="0.25">
      <c r="A12964" s="17"/>
    </row>
    <row r="12965" spans="1:1" ht="16" x14ac:dyDescent="0.25">
      <c r="A12965" s="17"/>
    </row>
    <row r="12966" spans="1:1" ht="16" x14ac:dyDescent="0.25">
      <c r="A12966" s="17"/>
    </row>
    <row r="12967" spans="1:1" ht="16" x14ac:dyDescent="0.25">
      <c r="A12967" s="17"/>
    </row>
    <row r="12968" spans="1:1" ht="16" x14ac:dyDescent="0.25">
      <c r="A12968" s="17"/>
    </row>
    <row r="12969" spans="1:1" ht="16" x14ac:dyDescent="0.25">
      <c r="A12969" s="17"/>
    </row>
    <row r="12970" spans="1:1" ht="16" x14ac:dyDescent="0.25">
      <c r="A12970" s="17"/>
    </row>
    <row r="12971" spans="1:1" ht="16" x14ac:dyDescent="0.25">
      <c r="A12971" s="17"/>
    </row>
    <row r="12972" spans="1:1" ht="16" x14ac:dyDescent="0.25">
      <c r="A12972" s="17"/>
    </row>
    <row r="12973" spans="1:1" ht="16" x14ac:dyDescent="0.25">
      <c r="A12973" s="17"/>
    </row>
    <row r="12974" spans="1:1" ht="16" x14ac:dyDescent="0.25">
      <c r="A12974" s="17"/>
    </row>
    <row r="12975" spans="1:1" ht="16" x14ac:dyDescent="0.25">
      <c r="A12975" s="17"/>
    </row>
    <row r="12976" spans="1:1" ht="16" x14ac:dyDescent="0.25">
      <c r="A12976" s="17"/>
    </row>
    <row r="12977" spans="1:1" ht="16" x14ac:dyDescent="0.25">
      <c r="A12977" s="17"/>
    </row>
    <row r="12978" spans="1:1" ht="16" x14ac:dyDescent="0.25">
      <c r="A12978" s="17"/>
    </row>
    <row r="12979" spans="1:1" ht="16" x14ac:dyDescent="0.25">
      <c r="A12979" s="17"/>
    </row>
    <row r="12980" spans="1:1" ht="16" x14ac:dyDescent="0.25">
      <c r="A12980" s="17"/>
    </row>
    <row r="12981" spans="1:1" ht="16" x14ac:dyDescent="0.25">
      <c r="A12981" s="17"/>
    </row>
    <row r="12982" spans="1:1" ht="16" x14ac:dyDescent="0.25">
      <c r="A12982" s="17"/>
    </row>
    <row r="12983" spans="1:1" ht="16" x14ac:dyDescent="0.25">
      <c r="A12983" s="17"/>
    </row>
    <row r="12984" spans="1:1" ht="16" x14ac:dyDescent="0.25">
      <c r="A12984" s="17"/>
    </row>
    <row r="12985" spans="1:1" ht="16" x14ac:dyDescent="0.25">
      <c r="A12985" s="17"/>
    </row>
    <row r="12986" spans="1:1" ht="16" x14ac:dyDescent="0.25">
      <c r="A12986" s="17"/>
    </row>
    <row r="12987" spans="1:1" ht="16" x14ac:dyDescent="0.25">
      <c r="A12987" s="17"/>
    </row>
    <row r="12988" spans="1:1" ht="16" x14ac:dyDescent="0.25">
      <c r="A12988" s="17"/>
    </row>
    <row r="12989" spans="1:1" ht="16" x14ac:dyDescent="0.25">
      <c r="A12989" s="17"/>
    </row>
    <row r="12990" spans="1:1" ht="16" x14ac:dyDescent="0.25">
      <c r="A12990" s="17"/>
    </row>
    <row r="12991" spans="1:1" ht="16" x14ac:dyDescent="0.25">
      <c r="A12991" s="17"/>
    </row>
    <row r="12992" spans="1:1" ht="16" x14ac:dyDescent="0.25">
      <c r="A12992" s="17"/>
    </row>
    <row r="12993" spans="1:1" ht="16" x14ac:dyDescent="0.25">
      <c r="A12993" s="17"/>
    </row>
    <row r="12994" spans="1:1" ht="16" x14ac:dyDescent="0.25">
      <c r="A12994" s="17"/>
    </row>
    <row r="12995" spans="1:1" ht="16" x14ac:dyDescent="0.25">
      <c r="A12995" s="17"/>
    </row>
    <row r="12996" spans="1:1" ht="16" x14ac:dyDescent="0.25">
      <c r="A12996" s="17"/>
    </row>
    <row r="12997" spans="1:1" ht="16" x14ac:dyDescent="0.25">
      <c r="A12997" s="17"/>
    </row>
    <row r="12998" spans="1:1" ht="16" x14ac:dyDescent="0.25">
      <c r="A12998" s="17"/>
    </row>
    <row r="12999" spans="1:1" ht="16" x14ac:dyDescent="0.25">
      <c r="A12999" s="17"/>
    </row>
    <row r="13000" spans="1:1" ht="16" x14ac:dyDescent="0.25">
      <c r="A13000" s="17"/>
    </row>
    <row r="13001" spans="1:1" ht="16" x14ac:dyDescent="0.25">
      <c r="A13001" s="17"/>
    </row>
    <row r="13002" spans="1:1" ht="16" x14ac:dyDescent="0.25">
      <c r="A13002" s="17"/>
    </row>
    <row r="13003" spans="1:1" ht="16" x14ac:dyDescent="0.25">
      <c r="A13003" s="17"/>
    </row>
    <row r="13004" spans="1:1" ht="16" x14ac:dyDescent="0.25">
      <c r="A13004" s="17"/>
    </row>
    <row r="13005" spans="1:1" ht="16" x14ac:dyDescent="0.25">
      <c r="A13005" s="17"/>
    </row>
    <row r="13006" spans="1:1" ht="16" x14ac:dyDescent="0.25">
      <c r="A13006" s="17"/>
    </row>
    <row r="13007" spans="1:1" ht="16" x14ac:dyDescent="0.25">
      <c r="A13007" s="17"/>
    </row>
    <row r="13008" spans="1:1" ht="16" x14ac:dyDescent="0.25">
      <c r="A13008" s="17"/>
    </row>
    <row r="13009" spans="1:1" ht="16" x14ac:dyDescent="0.25">
      <c r="A13009" s="17"/>
    </row>
    <row r="13010" spans="1:1" ht="16" x14ac:dyDescent="0.25">
      <c r="A13010" s="17"/>
    </row>
    <row r="13011" spans="1:1" ht="16" x14ac:dyDescent="0.25">
      <c r="A13011" s="17"/>
    </row>
    <row r="13012" spans="1:1" ht="16" x14ac:dyDescent="0.25">
      <c r="A13012" s="17"/>
    </row>
    <row r="13013" spans="1:1" ht="16" x14ac:dyDescent="0.25">
      <c r="A13013" s="17"/>
    </row>
    <row r="13014" spans="1:1" ht="16" x14ac:dyDescent="0.25">
      <c r="A13014" s="17"/>
    </row>
    <row r="13015" spans="1:1" ht="16" x14ac:dyDescent="0.25">
      <c r="A13015" s="17"/>
    </row>
    <row r="13016" spans="1:1" ht="16" x14ac:dyDescent="0.25">
      <c r="A13016" s="17"/>
    </row>
    <row r="13017" spans="1:1" ht="16" x14ac:dyDescent="0.25">
      <c r="A13017" s="17"/>
    </row>
    <row r="13018" spans="1:1" ht="16" x14ac:dyDescent="0.25">
      <c r="A13018" s="17"/>
    </row>
    <row r="13019" spans="1:1" ht="16" x14ac:dyDescent="0.25">
      <c r="A13019" s="17"/>
    </row>
    <row r="13020" spans="1:1" ht="16" x14ac:dyDescent="0.25">
      <c r="A13020" s="17"/>
    </row>
    <row r="13021" spans="1:1" ht="16" x14ac:dyDescent="0.25">
      <c r="A13021" s="17"/>
    </row>
    <row r="13022" spans="1:1" ht="16" x14ac:dyDescent="0.25">
      <c r="A13022" s="17"/>
    </row>
    <row r="13023" spans="1:1" ht="16" x14ac:dyDescent="0.25">
      <c r="A13023" s="17"/>
    </row>
    <row r="13024" spans="1:1" ht="16" x14ac:dyDescent="0.25">
      <c r="A13024" s="17"/>
    </row>
    <row r="13025" spans="1:1" ht="16" x14ac:dyDescent="0.25">
      <c r="A13025" s="17"/>
    </row>
    <row r="13026" spans="1:1" ht="16" x14ac:dyDescent="0.25">
      <c r="A13026" s="17"/>
    </row>
    <row r="13027" spans="1:1" ht="16" x14ac:dyDescent="0.25">
      <c r="A13027" s="17"/>
    </row>
    <row r="13028" spans="1:1" ht="16" x14ac:dyDescent="0.25">
      <c r="A13028" s="17"/>
    </row>
    <row r="13029" spans="1:1" ht="16" x14ac:dyDescent="0.25">
      <c r="A13029" s="17"/>
    </row>
    <row r="13030" spans="1:1" ht="16" x14ac:dyDescent="0.25">
      <c r="A13030" s="17"/>
    </row>
    <row r="13031" spans="1:1" ht="16" x14ac:dyDescent="0.25">
      <c r="A13031" s="17"/>
    </row>
    <row r="13032" spans="1:1" ht="16" x14ac:dyDescent="0.25">
      <c r="A13032" s="17"/>
    </row>
    <row r="13033" spans="1:1" ht="16" x14ac:dyDescent="0.25">
      <c r="A13033" s="17"/>
    </row>
    <row r="13034" spans="1:1" ht="16" x14ac:dyDescent="0.25">
      <c r="A13034" s="17"/>
    </row>
    <row r="13035" spans="1:1" ht="16" x14ac:dyDescent="0.25">
      <c r="A13035" s="17"/>
    </row>
    <row r="13036" spans="1:1" ht="16" x14ac:dyDescent="0.25">
      <c r="A13036" s="17"/>
    </row>
    <row r="13037" spans="1:1" ht="16" x14ac:dyDescent="0.25">
      <c r="A13037" s="17"/>
    </row>
    <row r="13038" spans="1:1" ht="16" x14ac:dyDescent="0.25">
      <c r="A13038" s="17"/>
    </row>
    <row r="13039" spans="1:1" ht="16" x14ac:dyDescent="0.25">
      <c r="A13039" s="17"/>
    </row>
    <row r="13040" spans="1:1" ht="16" x14ac:dyDescent="0.25">
      <c r="A13040" s="17"/>
    </row>
    <row r="13041" spans="1:1" ht="16" x14ac:dyDescent="0.25">
      <c r="A13041" s="17"/>
    </row>
    <row r="13042" spans="1:1" ht="16" x14ac:dyDescent="0.25">
      <c r="A13042" s="17"/>
    </row>
    <row r="13043" spans="1:1" ht="16" x14ac:dyDescent="0.25">
      <c r="A13043" s="17"/>
    </row>
    <row r="13044" spans="1:1" ht="16" x14ac:dyDescent="0.25">
      <c r="A13044" s="17"/>
    </row>
    <row r="13045" spans="1:1" ht="16" x14ac:dyDescent="0.25">
      <c r="A13045" s="17"/>
    </row>
    <row r="13046" spans="1:1" ht="16" x14ac:dyDescent="0.25">
      <c r="A13046" s="17"/>
    </row>
    <row r="13047" spans="1:1" ht="16" x14ac:dyDescent="0.25">
      <c r="A13047" s="17"/>
    </row>
    <row r="13048" spans="1:1" ht="16" x14ac:dyDescent="0.25">
      <c r="A13048" s="17"/>
    </row>
    <row r="13049" spans="1:1" ht="16" x14ac:dyDescent="0.25">
      <c r="A13049" s="17"/>
    </row>
    <row r="13050" spans="1:1" ht="16" x14ac:dyDescent="0.25">
      <c r="A13050" s="17"/>
    </row>
    <row r="13051" spans="1:1" ht="16" x14ac:dyDescent="0.25">
      <c r="A13051" s="17"/>
    </row>
    <row r="13052" spans="1:1" ht="16" x14ac:dyDescent="0.25">
      <c r="A13052" s="17"/>
    </row>
    <row r="13053" spans="1:1" ht="16" x14ac:dyDescent="0.25">
      <c r="A13053" s="17"/>
    </row>
    <row r="13054" spans="1:1" ht="16" x14ac:dyDescent="0.25">
      <c r="A13054" s="17"/>
    </row>
    <row r="13055" spans="1:1" ht="16" x14ac:dyDescent="0.25">
      <c r="A13055" s="17"/>
    </row>
    <row r="13056" spans="1:1" ht="16" x14ac:dyDescent="0.25">
      <c r="A13056" s="17"/>
    </row>
    <row r="13057" spans="1:1" ht="16" x14ac:dyDescent="0.25">
      <c r="A13057" s="17"/>
    </row>
    <row r="13058" spans="1:1" ht="16" x14ac:dyDescent="0.25">
      <c r="A13058" s="17"/>
    </row>
    <row r="13059" spans="1:1" ht="16" x14ac:dyDescent="0.25">
      <c r="A13059" s="17"/>
    </row>
    <row r="13060" spans="1:1" ht="16" x14ac:dyDescent="0.25">
      <c r="A13060" s="17"/>
    </row>
    <row r="13061" spans="1:1" ht="16" x14ac:dyDescent="0.25">
      <c r="A13061" s="17"/>
    </row>
    <row r="13062" spans="1:1" ht="16" x14ac:dyDescent="0.25">
      <c r="A13062" s="17"/>
    </row>
    <row r="13063" spans="1:1" ht="16" x14ac:dyDescent="0.25">
      <c r="A13063" s="17"/>
    </row>
    <row r="13064" spans="1:1" ht="16" x14ac:dyDescent="0.25">
      <c r="A13064" s="17"/>
    </row>
    <row r="13065" spans="1:1" ht="16" x14ac:dyDescent="0.25">
      <c r="A13065" s="17"/>
    </row>
    <row r="13066" spans="1:1" ht="16" x14ac:dyDescent="0.25">
      <c r="A13066" s="17"/>
    </row>
    <row r="13067" spans="1:1" ht="16" x14ac:dyDescent="0.25">
      <c r="A13067" s="17"/>
    </row>
    <row r="13068" spans="1:1" ht="16" x14ac:dyDescent="0.25">
      <c r="A13068" s="17"/>
    </row>
    <row r="13069" spans="1:1" ht="16" x14ac:dyDescent="0.25">
      <c r="A13069" s="17"/>
    </row>
    <row r="13070" spans="1:1" ht="16" x14ac:dyDescent="0.25">
      <c r="A13070" s="17"/>
    </row>
    <row r="13071" spans="1:1" ht="16" x14ac:dyDescent="0.25">
      <c r="A13071" s="17"/>
    </row>
    <row r="13072" spans="1:1" ht="16" x14ac:dyDescent="0.25">
      <c r="A13072" s="17"/>
    </row>
    <row r="13073" spans="1:1" ht="16" x14ac:dyDescent="0.25">
      <c r="A13073" s="17"/>
    </row>
    <row r="13074" spans="1:1" ht="16" x14ac:dyDescent="0.25">
      <c r="A13074" s="17"/>
    </row>
    <row r="13075" spans="1:1" ht="16" x14ac:dyDescent="0.25">
      <c r="A13075" s="17"/>
    </row>
    <row r="13076" spans="1:1" ht="16" x14ac:dyDescent="0.25">
      <c r="A13076" s="17"/>
    </row>
    <row r="13077" spans="1:1" ht="16" x14ac:dyDescent="0.25">
      <c r="A13077" s="17"/>
    </row>
    <row r="13078" spans="1:1" ht="16" x14ac:dyDescent="0.25">
      <c r="A13078" s="17"/>
    </row>
    <row r="13079" spans="1:1" ht="16" x14ac:dyDescent="0.25">
      <c r="A13079" s="17"/>
    </row>
    <row r="13080" spans="1:1" ht="16" x14ac:dyDescent="0.25">
      <c r="A13080" s="17"/>
    </row>
    <row r="13081" spans="1:1" ht="16" x14ac:dyDescent="0.25">
      <c r="A13081" s="17"/>
    </row>
    <row r="13082" spans="1:1" ht="16" x14ac:dyDescent="0.25">
      <c r="A13082" s="17"/>
    </row>
    <row r="13083" spans="1:1" ht="16" x14ac:dyDescent="0.25">
      <c r="A13083" s="17"/>
    </row>
    <row r="13084" spans="1:1" ht="16" x14ac:dyDescent="0.25">
      <c r="A13084" s="17"/>
    </row>
    <row r="13085" spans="1:1" ht="16" x14ac:dyDescent="0.25">
      <c r="A13085" s="17"/>
    </row>
    <row r="13086" spans="1:1" ht="16" x14ac:dyDescent="0.25">
      <c r="A13086" s="17"/>
    </row>
    <row r="13087" spans="1:1" ht="16" x14ac:dyDescent="0.25">
      <c r="A13087" s="17"/>
    </row>
    <row r="13088" spans="1:1" ht="16" x14ac:dyDescent="0.25">
      <c r="A13088" s="17"/>
    </row>
    <row r="13089" spans="1:1" ht="16" x14ac:dyDescent="0.25">
      <c r="A13089" s="17"/>
    </row>
    <row r="13090" spans="1:1" ht="16" x14ac:dyDescent="0.25">
      <c r="A13090" s="17"/>
    </row>
    <row r="13091" spans="1:1" ht="16" x14ac:dyDescent="0.25">
      <c r="A13091" s="17"/>
    </row>
    <row r="13092" spans="1:1" ht="16" x14ac:dyDescent="0.25">
      <c r="A13092" s="17"/>
    </row>
    <row r="13093" spans="1:1" ht="16" x14ac:dyDescent="0.25">
      <c r="A13093" s="17"/>
    </row>
    <row r="13094" spans="1:1" ht="16" x14ac:dyDescent="0.25">
      <c r="A13094" s="17"/>
    </row>
    <row r="13095" spans="1:1" ht="16" x14ac:dyDescent="0.25">
      <c r="A13095" s="17"/>
    </row>
    <row r="13096" spans="1:1" ht="16" x14ac:dyDescent="0.25">
      <c r="A13096" s="17"/>
    </row>
    <row r="13097" spans="1:1" ht="16" x14ac:dyDescent="0.25">
      <c r="A13097" s="17"/>
    </row>
    <row r="13098" spans="1:1" ht="16" x14ac:dyDescent="0.25">
      <c r="A13098" s="17"/>
    </row>
    <row r="13099" spans="1:1" ht="16" x14ac:dyDescent="0.25">
      <c r="A13099" s="17"/>
    </row>
    <row r="13100" spans="1:1" ht="16" x14ac:dyDescent="0.25">
      <c r="A13100" s="17"/>
    </row>
    <row r="13101" spans="1:1" ht="16" x14ac:dyDescent="0.25">
      <c r="A13101" s="17"/>
    </row>
    <row r="13102" spans="1:1" ht="16" x14ac:dyDescent="0.25">
      <c r="A13102" s="17"/>
    </row>
    <row r="13103" spans="1:1" ht="16" x14ac:dyDescent="0.25">
      <c r="A13103" s="17"/>
    </row>
    <row r="13104" spans="1:1" ht="16" x14ac:dyDescent="0.25">
      <c r="A13104" s="17"/>
    </row>
    <row r="13105" spans="1:1" ht="16" x14ac:dyDescent="0.25">
      <c r="A13105" s="17"/>
    </row>
    <row r="13106" spans="1:1" ht="16" x14ac:dyDescent="0.25">
      <c r="A13106" s="17"/>
    </row>
    <row r="13107" spans="1:1" ht="16" x14ac:dyDescent="0.25">
      <c r="A13107" s="17"/>
    </row>
    <row r="13108" spans="1:1" ht="16" x14ac:dyDescent="0.25">
      <c r="A13108" s="17"/>
    </row>
    <row r="13109" spans="1:1" ht="16" x14ac:dyDescent="0.25">
      <c r="A13109" s="17"/>
    </row>
    <row r="13110" spans="1:1" ht="16" x14ac:dyDescent="0.25">
      <c r="A13110" s="17"/>
    </row>
    <row r="13111" spans="1:1" ht="16" x14ac:dyDescent="0.25">
      <c r="A13111" s="17"/>
    </row>
    <row r="13112" spans="1:1" ht="16" x14ac:dyDescent="0.25">
      <c r="A13112" s="17"/>
    </row>
    <row r="13113" spans="1:1" ht="16" x14ac:dyDescent="0.25">
      <c r="A13113" s="17"/>
    </row>
    <row r="13114" spans="1:1" ht="16" x14ac:dyDescent="0.25">
      <c r="A13114" s="17"/>
    </row>
    <row r="13115" spans="1:1" ht="16" x14ac:dyDescent="0.25">
      <c r="A13115" s="17"/>
    </row>
    <row r="13116" spans="1:1" ht="16" x14ac:dyDescent="0.25">
      <c r="A13116" s="17"/>
    </row>
    <row r="13117" spans="1:1" ht="16" x14ac:dyDescent="0.25">
      <c r="A13117" s="17"/>
    </row>
    <row r="13118" spans="1:1" ht="16" x14ac:dyDescent="0.25">
      <c r="A13118" s="17"/>
    </row>
    <row r="13119" spans="1:1" ht="16" x14ac:dyDescent="0.25">
      <c r="A13119" s="17"/>
    </row>
    <row r="13120" spans="1:1" ht="16" x14ac:dyDescent="0.25">
      <c r="A13120" s="17"/>
    </row>
    <row r="13121" spans="1:1" ht="16" x14ac:dyDescent="0.25">
      <c r="A13121" s="17"/>
    </row>
    <row r="13122" spans="1:1" ht="16" x14ac:dyDescent="0.25">
      <c r="A13122" s="17"/>
    </row>
    <row r="13123" spans="1:1" ht="16" x14ac:dyDescent="0.25">
      <c r="A13123" s="17"/>
    </row>
    <row r="13124" spans="1:1" ht="16" x14ac:dyDescent="0.25">
      <c r="A13124" s="17"/>
    </row>
    <row r="13125" spans="1:1" ht="16" x14ac:dyDescent="0.25">
      <c r="A13125" s="17"/>
    </row>
    <row r="13126" spans="1:1" ht="16" x14ac:dyDescent="0.25">
      <c r="A13126" s="17"/>
    </row>
    <row r="13127" spans="1:1" ht="16" x14ac:dyDescent="0.25">
      <c r="A13127" s="17"/>
    </row>
    <row r="13128" spans="1:1" ht="16" x14ac:dyDescent="0.25">
      <c r="A13128" s="17"/>
    </row>
    <row r="13129" spans="1:1" ht="16" x14ac:dyDescent="0.25">
      <c r="A13129" s="17"/>
    </row>
    <row r="13130" spans="1:1" ht="16" x14ac:dyDescent="0.25">
      <c r="A13130" s="17"/>
    </row>
    <row r="13131" spans="1:1" ht="16" x14ac:dyDescent="0.25">
      <c r="A13131" s="17"/>
    </row>
    <row r="13132" spans="1:1" ht="16" x14ac:dyDescent="0.25">
      <c r="A13132" s="17"/>
    </row>
    <row r="13133" spans="1:1" ht="16" x14ac:dyDescent="0.25">
      <c r="A13133" s="17"/>
    </row>
    <row r="13134" spans="1:1" ht="16" x14ac:dyDescent="0.25">
      <c r="A13134" s="17"/>
    </row>
    <row r="13135" spans="1:1" ht="16" x14ac:dyDescent="0.25">
      <c r="A13135" s="17"/>
    </row>
    <row r="13136" spans="1:1" ht="16" x14ac:dyDescent="0.25">
      <c r="A13136" s="17"/>
    </row>
    <row r="13137" spans="1:1" ht="16" x14ac:dyDescent="0.25">
      <c r="A13137" s="17"/>
    </row>
    <row r="13138" spans="1:1" ht="16" x14ac:dyDescent="0.25">
      <c r="A13138" s="17"/>
    </row>
    <row r="13139" spans="1:1" ht="16" x14ac:dyDescent="0.25">
      <c r="A13139" s="17"/>
    </row>
    <row r="13140" spans="1:1" ht="16" x14ac:dyDescent="0.25">
      <c r="A13140" s="17"/>
    </row>
    <row r="13141" spans="1:1" ht="16" x14ac:dyDescent="0.25">
      <c r="A13141" s="17"/>
    </row>
    <row r="13142" spans="1:1" ht="16" x14ac:dyDescent="0.25">
      <c r="A13142" s="17"/>
    </row>
    <row r="13143" spans="1:1" ht="16" x14ac:dyDescent="0.25">
      <c r="A13143" s="17"/>
    </row>
    <row r="13144" spans="1:1" ht="16" x14ac:dyDescent="0.25">
      <c r="A13144" s="17"/>
    </row>
    <row r="13145" spans="1:1" ht="16" x14ac:dyDescent="0.25">
      <c r="A13145" s="17"/>
    </row>
    <row r="13146" spans="1:1" ht="16" x14ac:dyDescent="0.25">
      <c r="A13146" s="17"/>
    </row>
    <row r="13147" spans="1:1" ht="16" x14ac:dyDescent="0.25">
      <c r="A13147" s="17"/>
    </row>
    <row r="13148" spans="1:1" ht="16" x14ac:dyDescent="0.25">
      <c r="A13148" s="17"/>
    </row>
    <row r="13149" spans="1:1" ht="16" x14ac:dyDescent="0.25">
      <c r="A13149" s="17"/>
    </row>
    <row r="13150" spans="1:1" ht="16" x14ac:dyDescent="0.25">
      <c r="A13150" s="17"/>
    </row>
    <row r="13151" spans="1:1" ht="16" x14ac:dyDescent="0.25">
      <c r="A13151" s="17"/>
    </row>
    <row r="13152" spans="1:1" ht="16" x14ac:dyDescent="0.25">
      <c r="A13152" s="17"/>
    </row>
    <row r="13153" spans="1:1" ht="16" x14ac:dyDescent="0.25">
      <c r="A13153" s="17"/>
    </row>
    <row r="13154" spans="1:1" ht="16" x14ac:dyDescent="0.25">
      <c r="A13154" s="17"/>
    </row>
    <row r="13155" spans="1:1" ht="16" x14ac:dyDescent="0.25">
      <c r="A13155" s="17"/>
    </row>
    <row r="13156" spans="1:1" ht="16" x14ac:dyDescent="0.25">
      <c r="A13156" s="17"/>
    </row>
    <row r="13157" spans="1:1" ht="16" x14ac:dyDescent="0.25">
      <c r="A13157" s="17"/>
    </row>
    <row r="13158" spans="1:1" ht="16" x14ac:dyDescent="0.25">
      <c r="A13158" s="17"/>
    </row>
    <row r="13159" spans="1:1" ht="16" x14ac:dyDescent="0.25">
      <c r="A13159" s="17"/>
    </row>
    <row r="13160" spans="1:1" ht="16" x14ac:dyDescent="0.25">
      <c r="A13160" s="17"/>
    </row>
    <row r="13161" spans="1:1" ht="16" x14ac:dyDescent="0.25">
      <c r="A13161" s="17"/>
    </row>
    <row r="13162" spans="1:1" ht="16" x14ac:dyDescent="0.25">
      <c r="A13162" s="17"/>
    </row>
    <row r="13163" spans="1:1" ht="16" x14ac:dyDescent="0.25">
      <c r="A13163" s="17"/>
    </row>
    <row r="13164" spans="1:1" ht="16" x14ac:dyDescent="0.25">
      <c r="A13164" s="17"/>
    </row>
    <row r="13165" spans="1:1" ht="16" x14ac:dyDescent="0.25">
      <c r="A13165" s="17"/>
    </row>
    <row r="13166" spans="1:1" ht="16" x14ac:dyDescent="0.25">
      <c r="A13166" s="17"/>
    </row>
    <row r="13167" spans="1:1" ht="16" x14ac:dyDescent="0.25">
      <c r="A13167" s="17"/>
    </row>
    <row r="13168" spans="1:1" ht="16" x14ac:dyDescent="0.25">
      <c r="A13168" s="17"/>
    </row>
    <row r="13169" spans="1:1" ht="16" x14ac:dyDescent="0.25">
      <c r="A13169" s="17"/>
    </row>
    <row r="13170" spans="1:1" ht="16" x14ac:dyDescent="0.25">
      <c r="A13170" s="17"/>
    </row>
    <row r="13171" spans="1:1" ht="16" x14ac:dyDescent="0.25">
      <c r="A13171" s="17"/>
    </row>
    <row r="13172" spans="1:1" ht="16" x14ac:dyDescent="0.25">
      <c r="A13172" s="17"/>
    </row>
    <row r="13173" spans="1:1" ht="16" x14ac:dyDescent="0.25">
      <c r="A13173" s="17"/>
    </row>
    <row r="13174" spans="1:1" ht="16" x14ac:dyDescent="0.25">
      <c r="A13174" s="17"/>
    </row>
    <row r="13175" spans="1:1" ht="16" x14ac:dyDescent="0.25">
      <c r="A13175" s="17"/>
    </row>
    <row r="13176" spans="1:1" ht="16" x14ac:dyDescent="0.25">
      <c r="A13176" s="17"/>
    </row>
    <row r="13177" spans="1:1" ht="16" x14ac:dyDescent="0.25">
      <c r="A13177" s="17"/>
    </row>
    <row r="13178" spans="1:1" ht="16" x14ac:dyDescent="0.25">
      <c r="A13178" s="17"/>
    </row>
    <row r="13179" spans="1:1" ht="16" x14ac:dyDescent="0.25">
      <c r="A13179" s="17"/>
    </row>
    <row r="13180" spans="1:1" ht="16" x14ac:dyDescent="0.25">
      <c r="A13180" s="17"/>
    </row>
    <row r="13181" spans="1:1" ht="16" x14ac:dyDescent="0.25">
      <c r="A13181" s="17"/>
    </row>
    <row r="13182" spans="1:1" ht="16" x14ac:dyDescent="0.25">
      <c r="A13182" s="17"/>
    </row>
    <row r="13183" spans="1:1" ht="16" x14ac:dyDescent="0.25">
      <c r="A13183" s="17"/>
    </row>
    <row r="13184" spans="1:1" ht="16" x14ac:dyDescent="0.25">
      <c r="A13184" s="17"/>
    </row>
    <row r="13185" spans="1:1" ht="16" x14ac:dyDescent="0.25">
      <c r="A13185" s="17"/>
    </row>
    <row r="13186" spans="1:1" ht="16" x14ac:dyDescent="0.25">
      <c r="A13186" s="17"/>
    </row>
    <row r="13187" spans="1:1" ht="16" x14ac:dyDescent="0.25">
      <c r="A13187" s="17"/>
    </row>
    <row r="13188" spans="1:1" ht="16" x14ac:dyDescent="0.25">
      <c r="A13188" s="17"/>
    </row>
    <row r="13189" spans="1:1" ht="16" x14ac:dyDescent="0.25">
      <c r="A13189" s="17"/>
    </row>
    <row r="13190" spans="1:1" ht="16" x14ac:dyDescent="0.25">
      <c r="A13190" s="17"/>
    </row>
    <row r="13191" spans="1:1" ht="16" x14ac:dyDescent="0.25">
      <c r="A13191" s="17"/>
    </row>
    <row r="13192" spans="1:1" ht="16" x14ac:dyDescent="0.25">
      <c r="A13192" s="17"/>
    </row>
    <row r="13193" spans="1:1" ht="16" x14ac:dyDescent="0.25">
      <c r="A13193" s="17"/>
    </row>
    <row r="13194" spans="1:1" ht="16" x14ac:dyDescent="0.25">
      <c r="A13194" s="17"/>
    </row>
    <row r="13195" spans="1:1" ht="16" x14ac:dyDescent="0.25">
      <c r="A13195" s="17"/>
    </row>
    <row r="13196" spans="1:1" ht="16" x14ac:dyDescent="0.25">
      <c r="A13196" s="17"/>
    </row>
    <row r="13197" spans="1:1" ht="16" x14ac:dyDescent="0.25">
      <c r="A13197" s="17"/>
    </row>
    <row r="13198" spans="1:1" ht="16" x14ac:dyDescent="0.25">
      <c r="A13198" s="17"/>
    </row>
    <row r="13199" spans="1:1" ht="16" x14ac:dyDescent="0.25">
      <c r="A13199" s="17"/>
    </row>
    <row r="13200" spans="1:1" ht="16" x14ac:dyDescent="0.25">
      <c r="A13200" s="17"/>
    </row>
    <row r="13201" spans="1:1" ht="16" x14ac:dyDescent="0.25">
      <c r="A13201" s="17"/>
    </row>
    <row r="13202" spans="1:1" ht="16" x14ac:dyDescent="0.25">
      <c r="A13202" s="17"/>
    </row>
    <row r="13203" spans="1:1" ht="16" x14ac:dyDescent="0.25">
      <c r="A13203" s="17"/>
    </row>
    <row r="13204" spans="1:1" ht="16" x14ac:dyDescent="0.25">
      <c r="A13204" s="17"/>
    </row>
    <row r="13205" spans="1:1" ht="16" x14ac:dyDescent="0.25">
      <c r="A13205" s="17"/>
    </row>
    <row r="13206" spans="1:1" ht="16" x14ac:dyDescent="0.25">
      <c r="A13206" s="17"/>
    </row>
    <row r="13207" spans="1:1" ht="16" x14ac:dyDescent="0.25">
      <c r="A13207" s="17"/>
    </row>
    <row r="13208" spans="1:1" ht="16" x14ac:dyDescent="0.25">
      <c r="A13208" s="17"/>
    </row>
    <row r="13209" spans="1:1" ht="16" x14ac:dyDescent="0.25">
      <c r="A13209" s="17"/>
    </row>
    <row r="13210" spans="1:1" ht="16" x14ac:dyDescent="0.25">
      <c r="A13210" s="17"/>
    </row>
    <row r="13211" spans="1:1" ht="16" x14ac:dyDescent="0.25">
      <c r="A13211" s="17"/>
    </row>
    <row r="13212" spans="1:1" ht="16" x14ac:dyDescent="0.25">
      <c r="A13212" s="17"/>
    </row>
    <row r="13213" spans="1:1" ht="16" x14ac:dyDescent="0.25">
      <c r="A13213" s="17"/>
    </row>
    <row r="13214" spans="1:1" ht="16" x14ac:dyDescent="0.25">
      <c r="A13214" s="17"/>
    </row>
    <row r="13215" spans="1:1" ht="16" x14ac:dyDescent="0.25">
      <c r="A13215" s="17"/>
    </row>
    <row r="13216" spans="1:1" ht="16" x14ac:dyDescent="0.25">
      <c r="A13216" s="17"/>
    </row>
    <row r="13217" spans="1:1" ht="16" x14ac:dyDescent="0.25">
      <c r="A13217" s="17"/>
    </row>
    <row r="13218" spans="1:1" ht="16" x14ac:dyDescent="0.25">
      <c r="A13218" s="17"/>
    </row>
    <row r="13219" spans="1:1" ht="16" x14ac:dyDescent="0.25">
      <c r="A13219" s="17"/>
    </row>
    <row r="13220" spans="1:1" ht="16" x14ac:dyDescent="0.25">
      <c r="A13220" s="17"/>
    </row>
    <row r="13221" spans="1:1" ht="16" x14ac:dyDescent="0.25">
      <c r="A13221" s="17"/>
    </row>
    <row r="13222" spans="1:1" ht="16" x14ac:dyDescent="0.25">
      <c r="A13222" s="17"/>
    </row>
    <row r="13223" spans="1:1" ht="16" x14ac:dyDescent="0.25">
      <c r="A13223" s="17"/>
    </row>
    <row r="13224" spans="1:1" ht="16" x14ac:dyDescent="0.25">
      <c r="A13224" s="17"/>
    </row>
    <row r="13225" spans="1:1" ht="16" x14ac:dyDescent="0.25">
      <c r="A13225" s="17"/>
    </row>
    <row r="13226" spans="1:1" ht="16" x14ac:dyDescent="0.25">
      <c r="A13226" s="17"/>
    </row>
    <row r="13227" spans="1:1" ht="16" x14ac:dyDescent="0.25">
      <c r="A13227" s="17"/>
    </row>
    <row r="13228" spans="1:1" ht="16" x14ac:dyDescent="0.25">
      <c r="A13228" s="17"/>
    </row>
    <row r="13229" spans="1:1" ht="16" x14ac:dyDescent="0.25">
      <c r="A13229" s="17"/>
    </row>
    <row r="13230" spans="1:1" ht="16" x14ac:dyDescent="0.25">
      <c r="A13230" s="17"/>
    </row>
    <row r="13231" spans="1:1" ht="16" x14ac:dyDescent="0.25">
      <c r="A13231" s="17"/>
    </row>
    <row r="13232" spans="1:1" ht="16" x14ac:dyDescent="0.25">
      <c r="A13232" s="17"/>
    </row>
    <row r="13233" spans="1:1" ht="16" x14ac:dyDescent="0.25">
      <c r="A13233" s="17"/>
    </row>
    <row r="13234" spans="1:1" ht="16" x14ac:dyDescent="0.25">
      <c r="A13234" s="17"/>
    </row>
    <row r="13235" spans="1:1" ht="16" x14ac:dyDescent="0.25">
      <c r="A13235" s="17"/>
    </row>
    <row r="13236" spans="1:1" ht="16" x14ac:dyDescent="0.25">
      <c r="A13236" s="17"/>
    </row>
    <row r="13237" spans="1:1" ht="16" x14ac:dyDescent="0.25">
      <c r="A13237" s="17"/>
    </row>
    <row r="13238" spans="1:1" ht="16" x14ac:dyDescent="0.25">
      <c r="A13238" s="17"/>
    </row>
    <row r="13239" spans="1:1" ht="16" x14ac:dyDescent="0.25">
      <c r="A13239" s="17"/>
    </row>
    <row r="13240" spans="1:1" ht="16" x14ac:dyDescent="0.25">
      <c r="A13240" s="17"/>
    </row>
    <row r="13241" spans="1:1" ht="16" x14ac:dyDescent="0.25">
      <c r="A13241" s="17"/>
    </row>
    <row r="13242" spans="1:1" ht="16" x14ac:dyDescent="0.25">
      <c r="A13242" s="17"/>
    </row>
    <row r="13243" spans="1:1" ht="16" x14ac:dyDescent="0.25">
      <c r="A13243" s="17"/>
    </row>
    <row r="13244" spans="1:1" ht="16" x14ac:dyDescent="0.25">
      <c r="A13244" s="17"/>
    </row>
    <row r="13245" spans="1:1" ht="16" x14ac:dyDescent="0.25">
      <c r="A13245" s="17"/>
    </row>
    <row r="13246" spans="1:1" ht="16" x14ac:dyDescent="0.25">
      <c r="A13246" s="17"/>
    </row>
    <row r="13247" spans="1:1" ht="16" x14ac:dyDescent="0.25">
      <c r="A13247" s="17"/>
    </row>
    <row r="13248" spans="1:1" ht="16" x14ac:dyDescent="0.25">
      <c r="A13248" s="17"/>
    </row>
    <row r="13249" spans="1:1" ht="16" x14ac:dyDescent="0.25">
      <c r="A13249" s="17"/>
    </row>
    <row r="13250" spans="1:1" ht="16" x14ac:dyDescent="0.25">
      <c r="A13250" s="17"/>
    </row>
    <row r="13251" spans="1:1" ht="16" x14ac:dyDescent="0.25">
      <c r="A13251" s="17"/>
    </row>
    <row r="13252" spans="1:1" ht="16" x14ac:dyDescent="0.25">
      <c r="A13252" s="17"/>
    </row>
    <row r="13253" spans="1:1" ht="16" x14ac:dyDescent="0.25">
      <c r="A13253" s="17"/>
    </row>
    <row r="13254" spans="1:1" ht="16" x14ac:dyDescent="0.25">
      <c r="A13254" s="17"/>
    </row>
    <row r="13255" spans="1:1" ht="16" x14ac:dyDescent="0.25">
      <c r="A13255" s="17"/>
    </row>
    <row r="13256" spans="1:1" ht="16" x14ac:dyDescent="0.25">
      <c r="A13256" s="17"/>
    </row>
    <row r="13257" spans="1:1" ht="16" x14ac:dyDescent="0.25">
      <c r="A13257" s="17"/>
    </row>
    <row r="13258" spans="1:1" ht="16" x14ac:dyDescent="0.25">
      <c r="A13258" s="17"/>
    </row>
    <row r="13259" spans="1:1" ht="16" x14ac:dyDescent="0.25">
      <c r="A13259" s="17"/>
    </row>
    <row r="13260" spans="1:1" ht="16" x14ac:dyDescent="0.25">
      <c r="A13260" s="17"/>
    </row>
    <row r="13261" spans="1:1" ht="16" x14ac:dyDescent="0.25">
      <c r="A13261" s="17"/>
    </row>
    <row r="13262" spans="1:1" ht="16" x14ac:dyDescent="0.25">
      <c r="A13262" s="17"/>
    </row>
    <row r="13263" spans="1:1" ht="16" x14ac:dyDescent="0.25">
      <c r="A13263" s="17"/>
    </row>
    <row r="13264" spans="1:1" ht="16" x14ac:dyDescent="0.25">
      <c r="A13264" s="17"/>
    </row>
    <row r="13265" spans="1:1" ht="16" x14ac:dyDescent="0.25">
      <c r="A13265" s="17"/>
    </row>
    <row r="13266" spans="1:1" ht="16" x14ac:dyDescent="0.25">
      <c r="A13266" s="17"/>
    </row>
    <row r="13267" spans="1:1" ht="16" x14ac:dyDescent="0.25">
      <c r="A13267" s="17"/>
    </row>
    <row r="13268" spans="1:1" ht="16" x14ac:dyDescent="0.25">
      <c r="A13268" s="17"/>
    </row>
    <row r="13269" spans="1:1" ht="16" x14ac:dyDescent="0.25">
      <c r="A13269" s="17"/>
    </row>
    <row r="13270" spans="1:1" ht="16" x14ac:dyDescent="0.25">
      <c r="A13270" s="17"/>
    </row>
    <row r="13271" spans="1:1" ht="16" x14ac:dyDescent="0.25">
      <c r="A13271" s="17"/>
    </row>
    <row r="13272" spans="1:1" ht="16" x14ac:dyDescent="0.25">
      <c r="A13272" s="17"/>
    </row>
    <row r="13273" spans="1:1" ht="16" x14ac:dyDescent="0.25">
      <c r="A13273" s="17"/>
    </row>
    <row r="13274" spans="1:1" ht="16" x14ac:dyDescent="0.25">
      <c r="A13274" s="17"/>
    </row>
    <row r="13275" spans="1:1" ht="16" x14ac:dyDescent="0.25">
      <c r="A13275" s="17"/>
    </row>
    <row r="13276" spans="1:1" ht="16" x14ac:dyDescent="0.25">
      <c r="A13276" s="17"/>
    </row>
    <row r="13277" spans="1:1" ht="16" x14ac:dyDescent="0.25">
      <c r="A13277" s="17"/>
    </row>
    <row r="13278" spans="1:1" ht="16" x14ac:dyDescent="0.25">
      <c r="A13278" s="17"/>
    </row>
    <row r="13279" spans="1:1" ht="16" x14ac:dyDescent="0.25">
      <c r="A13279" s="17"/>
    </row>
    <row r="13280" spans="1:1" ht="16" x14ac:dyDescent="0.25">
      <c r="A13280" s="17"/>
    </row>
    <row r="13281" spans="1:1" ht="16" x14ac:dyDescent="0.25">
      <c r="A13281" s="17"/>
    </row>
    <row r="13282" spans="1:1" ht="16" x14ac:dyDescent="0.25">
      <c r="A13282" s="17"/>
    </row>
    <row r="13283" spans="1:1" ht="16" x14ac:dyDescent="0.25">
      <c r="A13283" s="17"/>
    </row>
    <row r="13284" spans="1:1" ht="16" x14ac:dyDescent="0.25">
      <c r="A13284" s="17"/>
    </row>
    <row r="13285" spans="1:1" ht="16" x14ac:dyDescent="0.25">
      <c r="A13285" s="17"/>
    </row>
    <row r="13286" spans="1:1" ht="16" x14ac:dyDescent="0.25">
      <c r="A13286" s="17"/>
    </row>
    <row r="13287" spans="1:1" ht="16" x14ac:dyDescent="0.25">
      <c r="A13287" s="17"/>
    </row>
    <row r="13288" spans="1:1" ht="16" x14ac:dyDescent="0.25">
      <c r="A13288" s="17"/>
    </row>
    <row r="13289" spans="1:1" ht="16" x14ac:dyDescent="0.25">
      <c r="A13289" s="17"/>
    </row>
    <row r="13290" spans="1:1" ht="16" x14ac:dyDescent="0.25">
      <c r="A13290" s="17"/>
    </row>
    <row r="13291" spans="1:1" ht="16" x14ac:dyDescent="0.25">
      <c r="A13291" s="17"/>
    </row>
    <row r="13292" spans="1:1" ht="16" x14ac:dyDescent="0.25">
      <c r="A13292" s="17"/>
    </row>
    <row r="13293" spans="1:1" ht="16" x14ac:dyDescent="0.25">
      <c r="A13293" s="17"/>
    </row>
    <row r="13294" spans="1:1" ht="16" x14ac:dyDescent="0.25">
      <c r="A13294" s="17"/>
    </row>
    <row r="13295" spans="1:1" ht="16" x14ac:dyDescent="0.25">
      <c r="A13295" s="17"/>
    </row>
    <row r="13296" spans="1:1" ht="16" x14ac:dyDescent="0.25">
      <c r="A13296" s="17"/>
    </row>
    <row r="13297" spans="1:1" ht="16" x14ac:dyDescent="0.25">
      <c r="A13297" s="17"/>
    </row>
    <row r="13298" spans="1:1" ht="16" x14ac:dyDescent="0.25">
      <c r="A13298" s="17"/>
    </row>
    <row r="13299" spans="1:1" ht="16" x14ac:dyDescent="0.25">
      <c r="A13299" s="17"/>
    </row>
    <row r="13300" spans="1:1" ht="16" x14ac:dyDescent="0.25">
      <c r="A13300" s="17"/>
    </row>
    <row r="13301" spans="1:1" ht="16" x14ac:dyDescent="0.25">
      <c r="A13301" s="17"/>
    </row>
    <row r="13302" spans="1:1" ht="16" x14ac:dyDescent="0.25">
      <c r="A13302" s="17"/>
    </row>
    <row r="13303" spans="1:1" ht="16" x14ac:dyDescent="0.25">
      <c r="A13303" s="17"/>
    </row>
    <row r="13304" spans="1:1" ht="16" x14ac:dyDescent="0.25">
      <c r="A13304" s="17"/>
    </row>
    <row r="13305" spans="1:1" ht="16" x14ac:dyDescent="0.25">
      <c r="A13305" s="17"/>
    </row>
    <row r="13306" spans="1:1" ht="16" x14ac:dyDescent="0.25">
      <c r="A13306" s="17"/>
    </row>
    <row r="13307" spans="1:1" ht="16" x14ac:dyDescent="0.25">
      <c r="A13307" s="17"/>
    </row>
    <row r="13308" spans="1:1" ht="16" x14ac:dyDescent="0.25">
      <c r="A13308" s="17"/>
    </row>
    <row r="13309" spans="1:1" ht="16" x14ac:dyDescent="0.25">
      <c r="A13309" s="17"/>
    </row>
    <row r="13310" spans="1:1" ht="16" x14ac:dyDescent="0.25">
      <c r="A13310" s="17"/>
    </row>
    <row r="13311" spans="1:1" ht="16" x14ac:dyDescent="0.25">
      <c r="A13311" s="17"/>
    </row>
    <row r="13312" spans="1:1" ht="16" x14ac:dyDescent="0.25">
      <c r="A13312" s="17"/>
    </row>
    <row r="13313" spans="1:1" ht="16" x14ac:dyDescent="0.25">
      <c r="A13313" s="17"/>
    </row>
    <row r="13314" spans="1:1" ht="16" x14ac:dyDescent="0.25">
      <c r="A13314" s="17"/>
    </row>
    <row r="13315" spans="1:1" ht="16" x14ac:dyDescent="0.25">
      <c r="A13315" s="17"/>
    </row>
    <row r="13316" spans="1:1" ht="16" x14ac:dyDescent="0.25">
      <c r="A13316" s="17"/>
    </row>
    <row r="13317" spans="1:1" ht="16" x14ac:dyDescent="0.25">
      <c r="A13317" s="17"/>
    </row>
    <row r="13318" spans="1:1" ht="16" x14ac:dyDescent="0.25">
      <c r="A13318" s="17"/>
    </row>
    <row r="13319" spans="1:1" ht="16" x14ac:dyDescent="0.25">
      <c r="A13319" s="17"/>
    </row>
    <row r="13320" spans="1:1" ht="16" x14ac:dyDescent="0.25">
      <c r="A13320" s="17"/>
    </row>
    <row r="13321" spans="1:1" ht="16" x14ac:dyDescent="0.25">
      <c r="A13321" s="17"/>
    </row>
    <row r="13322" spans="1:1" ht="16" x14ac:dyDescent="0.25">
      <c r="A13322" s="17"/>
    </row>
    <row r="13323" spans="1:1" ht="16" x14ac:dyDescent="0.25">
      <c r="A13323" s="17"/>
    </row>
    <row r="13324" spans="1:1" ht="16" x14ac:dyDescent="0.25">
      <c r="A13324" s="17"/>
    </row>
    <row r="13325" spans="1:1" ht="16" x14ac:dyDescent="0.25">
      <c r="A13325" s="17"/>
    </row>
    <row r="13326" spans="1:1" ht="16" x14ac:dyDescent="0.25">
      <c r="A13326" s="17"/>
    </row>
    <row r="13327" spans="1:1" ht="16" x14ac:dyDescent="0.25">
      <c r="A13327" s="17"/>
    </row>
    <row r="13328" spans="1:1" ht="16" x14ac:dyDescent="0.25">
      <c r="A13328" s="17"/>
    </row>
    <row r="13329" spans="1:1" ht="16" x14ac:dyDescent="0.25">
      <c r="A13329" s="17"/>
    </row>
    <row r="13330" spans="1:1" ht="16" x14ac:dyDescent="0.25">
      <c r="A13330" s="17"/>
    </row>
    <row r="13331" spans="1:1" ht="16" x14ac:dyDescent="0.25">
      <c r="A13331" s="17"/>
    </row>
    <row r="13332" spans="1:1" ht="16" x14ac:dyDescent="0.25">
      <c r="A13332" s="17"/>
    </row>
    <row r="13333" spans="1:1" ht="16" x14ac:dyDescent="0.25">
      <c r="A13333" s="17"/>
    </row>
    <row r="13334" spans="1:1" ht="16" x14ac:dyDescent="0.25">
      <c r="A13334" s="17"/>
    </row>
    <row r="13335" spans="1:1" ht="16" x14ac:dyDescent="0.25">
      <c r="A13335" s="17"/>
    </row>
    <row r="13336" spans="1:1" ht="16" x14ac:dyDescent="0.25">
      <c r="A13336" s="17"/>
    </row>
    <row r="13337" spans="1:1" ht="16" x14ac:dyDescent="0.25">
      <c r="A13337" s="17"/>
    </row>
    <row r="13338" spans="1:1" ht="16" x14ac:dyDescent="0.25">
      <c r="A13338" s="17"/>
    </row>
    <row r="13339" spans="1:1" ht="16" x14ac:dyDescent="0.25">
      <c r="A13339" s="17"/>
    </row>
    <row r="13340" spans="1:1" ht="16" x14ac:dyDescent="0.25">
      <c r="A13340" s="17"/>
    </row>
    <row r="13341" spans="1:1" ht="16" x14ac:dyDescent="0.25">
      <c r="A13341" s="17"/>
    </row>
    <row r="13342" spans="1:1" ht="16" x14ac:dyDescent="0.25">
      <c r="A13342" s="17"/>
    </row>
    <row r="13343" spans="1:1" ht="16" x14ac:dyDescent="0.25">
      <c r="A13343" s="17"/>
    </row>
    <row r="13344" spans="1:1" ht="16" x14ac:dyDescent="0.25">
      <c r="A13344" s="17"/>
    </row>
    <row r="13345" spans="1:1" ht="16" x14ac:dyDescent="0.25">
      <c r="A13345" s="17"/>
    </row>
    <row r="13346" spans="1:1" ht="16" x14ac:dyDescent="0.25">
      <c r="A13346" s="17"/>
    </row>
    <row r="13347" spans="1:1" ht="16" x14ac:dyDescent="0.25">
      <c r="A13347" s="17"/>
    </row>
    <row r="13348" spans="1:1" ht="16" x14ac:dyDescent="0.25">
      <c r="A13348" s="17"/>
    </row>
    <row r="13349" spans="1:1" ht="16" x14ac:dyDescent="0.25">
      <c r="A13349" s="17"/>
    </row>
    <row r="13350" spans="1:1" ht="16" x14ac:dyDescent="0.25">
      <c r="A13350" s="17"/>
    </row>
    <row r="13351" spans="1:1" ht="16" x14ac:dyDescent="0.25">
      <c r="A13351" s="17"/>
    </row>
    <row r="13352" spans="1:1" ht="16" x14ac:dyDescent="0.25">
      <c r="A13352" s="17"/>
    </row>
    <row r="13353" spans="1:1" ht="16" x14ac:dyDescent="0.25">
      <c r="A13353" s="17"/>
    </row>
    <row r="13354" spans="1:1" ht="16" x14ac:dyDescent="0.25">
      <c r="A13354" s="17"/>
    </row>
    <row r="13355" spans="1:1" ht="16" x14ac:dyDescent="0.25">
      <c r="A13355" s="17"/>
    </row>
    <row r="13356" spans="1:1" ht="16" x14ac:dyDescent="0.25">
      <c r="A13356" s="17"/>
    </row>
    <row r="13357" spans="1:1" ht="16" x14ac:dyDescent="0.25">
      <c r="A13357" s="17"/>
    </row>
    <row r="13358" spans="1:1" ht="16" x14ac:dyDescent="0.25">
      <c r="A13358" s="17"/>
    </row>
    <row r="13359" spans="1:1" ht="16" x14ac:dyDescent="0.25">
      <c r="A13359" s="17"/>
    </row>
    <row r="13360" spans="1:1" ht="16" x14ac:dyDescent="0.25">
      <c r="A13360" s="17"/>
    </row>
    <row r="13361" spans="1:1" ht="16" x14ac:dyDescent="0.25">
      <c r="A13361" s="17"/>
    </row>
    <row r="13362" spans="1:1" ht="16" x14ac:dyDescent="0.25">
      <c r="A13362" s="17"/>
    </row>
    <row r="13363" spans="1:1" ht="16" x14ac:dyDescent="0.25">
      <c r="A13363" s="17"/>
    </row>
    <row r="13364" spans="1:1" ht="16" x14ac:dyDescent="0.25">
      <c r="A13364" s="17"/>
    </row>
    <row r="13365" spans="1:1" ht="16" x14ac:dyDescent="0.25">
      <c r="A13365" s="17"/>
    </row>
    <row r="13366" spans="1:1" ht="16" x14ac:dyDescent="0.25">
      <c r="A13366" s="17"/>
    </row>
    <row r="13367" spans="1:1" ht="16" x14ac:dyDescent="0.25">
      <c r="A13367" s="17"/>
    </row>
    <row r="13368" spans="1:1" ht="16" x14ac:dyDescent="0.25">
      <c r="A13368" s="17"/>
    </row>
    <row r="13369" spans="1:1" ht="16" x14ac:dyDescent="0.25">
      <c r="A13369" s="17"/>
    </row>
    <row r="13370" spans="1:1" ht="16" x14ac:dyDescent="0.25">
      <c r="A13370" s="17"/>
    </row>
    <row r="13371" spans="1:1" ht="16" x14ac:dyDescent="0.25">
      <c r="A13371" s="17"/>
    </row>
    <row r="13372" spans="1:1" ht="16" x14ac:dyDescent="0.25">
      <c r="A13372" s="17"/>
    </row>
    <row r="13373" spans="1:1" ht="16" x14ac:dyDescent="0.25">
      <c r="A13373" s="17"/>
    </row>
    <row r="13374" spans="1:1" ht="16" x14ac:dyDescent="0.25">
      <c r="A13374" s="17"/>
    </row>
    <row r="13375" spans="1:1" ht="16" x14ac:dyDescent="0.25">
      <c r="A13375" s="17"/>
    </row>
    <row r="13376" spans="1:1" ht="16" x14ac:dyDescent="0.25">
      <c r="A13376" s="17"/>
    </row>
    <row r="13377" spans="1:1" ht="16" x14ac:dyDescent="0.25">
      <c r="A13377" s="17"/>
    </row>
    <row r="13378" spans="1:1" ht="16" x14ac:dyDescent="0.25">
      <c r="A13378" s="17"/>
    </row>
    <row r="13379" spans="1:1" ht="16" x14ac:dyDescent="0.25">
      <c r="A13379" s="17"/>
    </row>
    <row r="13380" spans="1:1" ht="16" x14ac:dyDescent="0.25">
      <c r="A13380" s="17"/>
    </row>
    <row r="13381" spans="1:1" ht="16" x14ac:dyDescent="0.25">
      <c r="A13381" s="17"/>
    </row>
    <row r="13382" spans="1:1" ht="16" x14ac:dyDescent="0.25">
      <c r="A13382" s="17"/>
    </row>
    <row r="13383" spans="1:1" ht="16" x14ac:dyDescent="0.25">
      <c r="A13383" s="17"/>
    </row>
    <row r="13384" spans="1:1" ht="16" x14ac:dyDescent="0.25">
      <c r="A13384" s="17"/>
    </row>
    <row r="13385" spans="1:1" ht="16" x14ac:dyDescent="0.25">
      <c r="A13385" s="17"/>
    </row>
    <row r="13386" spans="1:1" ht="16" x14ac:dyDescent="0.25">
      <c r="A13386" s="17"/>
    </row>
    <row r="13387" spans="1:1" ht="16" x14ac:dyDescent="0.25">
      <c r="A13387" s="17"/>
    </row>
    <row r="13388" spans="1:1" ht="16" x14ac:dyDescent="0.25">
      <c r="A13388" s="17"/>
    </row>
    <row r="13389" spans="1:1" ht="16" x14ac:dyDescent="0.25">
      <c r="A13389" s="17"/>
    </row>
    <row r="13390" spans="1:1" ht="16" x14ac:dyDescent="0.25">
      <c r="A13390" s="17"/>
    </row>
    <row r="13391" spans="1:1" ht="16" x14ac:dyDescent="0.25">
      <c r="A13391" s="17"/>
    </row>
    <row r="13392" spans="1:1" ht="16" x14ac:dyDescent="0.25">
      <c r="A13392" s="17"/>
    </row>
    <row r="13393" spans="1:1" ht="16" x14ac:dyDescent="0.25">
      <c r="A13393" s="17"/>
    </row>
    <row r="13394" spans="1:1" ht="16" x14ac:dyDescent="0.25">
      <c r="A13394" s="17"/>
    </row>
    <row r="13395" spans="1:1" ht="16" x14ac:dyDescent="0.25">
      <c r="A13395" s="17"/>
    </row>
    <row r="13396" spans="1:1" ht="16" x14ac:dyDescent="0.25">
      <c r="A13396" s="17"/>
    </row>
    <row r="13397" spans="1:1" ht="16" x14ac:dyDescent="0.25">
      <c r="A13397" s="17"/>
    </row>
    <row r="13398" spans="1:1" ht="16" x14ac:dyDescent="0.25">
      <c r="A13398" s="17"/>
    </row>
    <row r="13399" spans="1:1" ht="16" x14ac:dyDescent="0.25">
      <c r="A13399" s="17"/>
    </row>
    <row r="13400" spans="1:1" ht="16" x14ac:dyDescent="0.25">
      <c r="A13400" s="17"/>
    </row>
    <row r="13401" spans="1:1" ht="16" x14ac:dyDescent="0.25">
      <c r="A13401" s="17"/>
    </row>
    <row r="13402" spans="1:1" ht="16" x14ac:dyDescent="0.25">
      <c r="A13402" s="17"/>
    </row>
    <row r="13403" spans="1:1" ht="16" x14ac:dyDescent="0.25">
      <c r="A13403" s="17"/>
    </row>
    <row r="13404" spans="1:1" ht="16" x14ac:dyDescent="0.25">
      <c r="A13404" s="17"/>
    </row>
    <row r="13405" spans="1:1" ht="16" x14ac:dyDescent="0.25">
      <c r="A13405" s="17"/>
    </row>
    <row r="13406" spans="1:1" ht="16" x14ac:dyDescent="0.25">
      <c r="A13406" s="17"/>
    </row>
    <row r="13407" spans="1:1" ht="16" x14ac:dyDescent="0.25">
      <c r="A13407" s="17"/>
    </row>
    <row r="13408" spans="1:1" ht="16" x14ac:dyDescent="0.25">
      <c r="A13408" s="17"/>
    </row>
    <row r="13409" spans="1:1" ht="16" x14ac:dyDescent="0.25">
      <c r="A13409" s="17"/>
    </row>
    <row r="13410" spans="1:1" ht="16" x14ac:dyDescent="0.25">
      <c r="A13410" s="17"/>
    </row>
    <row r="13411" spans="1:1" ht="16" x14ac:dyDescent="0.25">
      <c r="A13411" s="17"/>
    </row>
    <row r="13412" spans="1:1" ht="16" x14ac:dyDescent="0.25">
      <c r="A13412" s="17"/>
    </row>
    <row r="13413" spans="1:1" ht="16" x14ac:dyDescent="0.25">
      <c r="A13413" s="17"/>
    </row>
    <row r="13414" spans="1:1" ht="16" x14ac:dyDescent="0.25">
      <c r="A13414" s="17"/>
    </row>
    <row r="13415" spans="1:1" ht="16" x14ac:dyDescent="0.25">
      <c r="A13415" s="17"/>
    </row>
    <row r="13416" spans="1:1" ht="16" x14ac:dyDescent="0.25">
      <c r="A13416" s="17"/>
    </row>
    <row r="13417" spans="1:1" ht="16" x14ac:dyDescent="0.25">
      <c r="A13417" s="17"/>
    </row>
    <row r="13418" spans="1:1" ht="16" x14ac:dyDescent="0.25">
      <c r="A13418" s="17"/>
    </row>
    <row r="13419" spans="1:1" ht="16" x14ac:dyDescent="0.25">
      <c r="A13419" s="17"/>
    </row>
    <row r="13420" spans="1:1" ht="16" x14ac:dyDescent="0.25">
      <c r="A13420" s="17"/>
    </row>
    <row r="13421" spans="1:1" ht="16" x14ac:dyDescent="0.25">
      <c r="A13421" s="17"/>
    </row>
    <row r="13422" spans="1:1" ht="16" x14ac:dyDescent="0.25">
      <c r="A13422" s="17"/>
    </row>
    <row r="13423" spans="1:1" ht="16" x14ac:dyDescent="0.25">
      <c r="A13423" s="17"/>
    </row>
    <row r="13424" spans="1:1" ht="16" x14ac:dyDescent="0.25">
      <c r="A13424" s="17"/>
    </row>
    <row r="13425" spans="1:1" ht="16" x14ac:dyDescent="0.25">
      <c r="A13425" s="17"/>
    </row>
    <row r="13426" spans="1:1" ht="16" x14ac:dyDescent="0.25">
      <c r="A13426" s="17"/>
    </row>
    <row r="13427" spans="1:1" ht="16" x14ac:dyDescent="0.25">
      <c r="A13427" s="17"/>
    </row>
    <row r="13428" spans="1:1" ht="16" x14ac:dyDescent="0.25">
      <c r="A13428" s="17"/>
    </row>
    <row r="13429" spans="1:1" ht="16" x14ac:dyDescent="0.25">
      <c r="A13429" s="17"/>
    </row>
    <row r="13430" spans="1:1" ht="16" x14ac:dyDescent="0.25">
      <c r="A13430" s="17"/>
    </row>
    <row r="13431" spans="1:1" ht="16" x14ac:dyDescent="0.25">
      <c r="A13431" s="17"/>
    </row>
    <row r="13432" spans="1:1" ht="16" x14ac:dyDescent="0.25">
      <c r="A13432" s="17"/>
    </row>
    <row r="13433" spans="1:1" ht="16" x14ac:dyDescent="0.25">
      <c r="A13433" s="17"/>
    </row>
    <row r="13434" spans="1:1" ht="16" x14ac:dyDescent="0.25">
      <c r="A13434" s="17"/>
    </row>
    <row r="13435" spans="1:1" ht="16" x14ac:dyDescent="0.25">
      <c r="A13435" s="17"/>
    </row>
    <row r="13436" spans="1:1" ht="16" x14ac:dyDescent="0.25">
      <c r="A13436" s="17"/>
    </row>
    <row r="13437" spans="1:1" ht="16" x14ac:dyDescent="0.25">
      <c r="A13437" s="17"/>
    </row>
    <row r="13438" spans="1:1" ht="16" x14ac:dyDescent="0.25">
      <c r="A13438" s="17"/>
    </row>
    <row r="13439" spans="1:1" ht="16" x14ac:dyDescent="0.25">
      <c r="A13439" s="17"/>
    </row>
    <row r="13440" spans="1:1" ht="16" x14ac:dyDescent="0.25">
      <c r="A13440" s="17"/>
    </row>
    <row r="13441" spans="1:1" ht="16" x14ac:dyDescent="0.25">
      <c r="A13441" s="17"/>
    </row>
    <row r="13442" spans="1:1" ht="16" x14ac:dyDescent="0.25">
      <c r="A13442" s="17"/>
    </row>
    <row r="13443" spans="1:1" ht="16" x14ac:dyDescent="0.25">
      <c r="A13443" s="17"/>
    </row>
    <row r="13444" spans="1:1" ht="16" x14ac:dyDescent="0.25">
      <c r="A13444" s="17"/>
    </row>
    <row r="13445" spans="1:1" ht="16" x14ac:dyDescent="0.25">
      <c r="A13445" s="17"/>
    </row>
    <row r="13446" spans="1:1" ht="16" x14ac:dyDescent="0.25">
      <c r="A13446" s="17"/>
    </row>
    <row r="13447" spans="1:1" ht="16" x14ac:dyDescent="0.25">
      <c r="A13447" s="17"/>
    </row>
    <row r="13448" spans="1:1" ht="16" x14ac:dyDescent="0.25">
      <c r="A13448" s="17"/>
    </row>
    <row r="13449" spans="1:1" ht="16" x14ac:dyDescent="0.25">
      <c r="A13449" s="17"/>
    </row>
    <row r="13450" spans="1:1" ht="16" x14ac:dyDescent="0.25">
      <c r="A13450" s="17"/>
    </row>
    <row r="13451" spans="1:1" ht="16" x14ac:dyDescent="0.25">
      <c r="A13451" s="17"/>
    </row>
    <row r="13452" spans="1:1" ht="16" x14ac:dyDescent="0.25">
      <c r="A13452" s="17"/>
    </row>
    <row r="13453" spans="1:1" ht="16" x14ac:dyDescent="0.25">
      <c r="A13453" s="17"/>
    </row>
    <row r="13454" spans="1:1" ht="16" x14ac:dyDescent="0.25">
      <c r="A13454" s="17"/>
    </row>
    <row r="13455" spans="1:1" ht="16" x14ac:dyDescent="0.25">
      <c r="A13455" s="17"/>
    </row>
    <row r="13456" spans="1:1" ht="16" x14ac:dyDescent="0.25">
      <c r="A13456" s="17"/>
    </row>
    <row r="13457" spans="1:1" ht="16" x14ac:dyDescent="0.25">
      <c r="A13457" s="17"/>
    </row>
    <row r="13458" spans="1:1" ht="16" x14ac:dyDescent="0.25">
      <c r="A13458" s="17"/>
    </row>
    <row r="13459" spans="1:1" ht="16" x14ac:dyDescent="0.25">
      <c r="A13459" s="17"/>
    </row>
    <row r="13460" spans="1:1" ht="16" x14ac:dyDescent="0.25">
      <c r="A13460" s="17"/>
    </row>
    <row r="13461" spans="1:1" ht="16" x14ac:dyDescent="0.25">
      <c r="A13461" s="17"/>
    </row>
    <row r="13462" spans="1:1" ht="16" x14ac:dyDescent="0.25">
      <c r="A13462" s="17"/>
    </row>
    <row r="13463" spans="1:1" ht="16" x14ac:dyDescent="0.25">
      <c r="A13463" s="17"/>
    </row>
    <row r="13464" spans="1:1" ht="16" x14ac:dyDescent="0.25">
      <c r="A13464" s="17"/>
    </row>
    <row r="13465" spans="1:1" ht="16" x14ac:dyDescent="0.25">
      <c r="A13465" s="17"/>
    </row>
    <row r="13466" spans="1:1" ht="16" x14ac:dyDescent="0.25">
      <c r="A13466" s="17"/>
    </row>
    <row r="13467" spans="1:1" ht="16" x14ac:dyDescent="0.25">
      <c r="A13467" s="17"/>
    </row>
    <row r="13468" spans="1:1" ht="16" x14ac:dyDescent="0.25">
      <c r="A13468" s="17"/>
    </row>
    <row r="13469" spans="1:1" ht="16" x14ac:dyDescent="0.25">
      <c r="A13469" s="17"/>
    </row>
    <row r="13470" spans="1:1" ht="16" x14ac:dyDescent="0.25">
      <c r="A13470" s="17"/>
    </row>
    <row r="13471" spans="1:1" ht="16" x14ac:dyDescent="0.25">
      <c r="A13471" s="17"/>
    </row>
    <row r="13472" spans="1:1" ht="16" x14ac:dyDescent="0.25">
      <c r="A13472" s="17"/>
    </row>
    <row r="13473" spans="1:1" ht="16" x14ac:dyDescent="0.25">
      <c r="A13473" s="17"/>
    </row>
    <row r="13474" spans="1:1" ht="16" x14ac:dyDescent="0.25">
      <c r="A13474" s="17"/>
    </row>
    <row r="13475" spans="1:1" ht="16" x14ac:dyDescent="0.25">
      <c r="A13475" s="17"/>
    </row>
    <row r="13476" spans="1:1" ht="16" x14ac:dyDescent="0.25">
      <c r="A13476" s="17"/>
    </row>
    <row r="13477" spans="1:1" ht="16" x14ac:dyDescent="0.25">
      <c r="A13477" s="17"/>
    </row>
    <row r="13478" spans="1:1" ht="16" x14ac:dyDescent="0.25">
      <c r="A13478" s="17"/>
    </row>
    <row r="13479" spans="1:1" ht="16" x14ac:dyDescent="0.25">
      <c r="A13479" s="17"/>
    </row>
    <row r="13480" spans="1:1" ht="16" x14ac:dyDescent="0.25">
      <c r="A13480" s="17"/>
    </row>
    <row r="13481" spans="1:1" ht="16" x14ac:dyDescent="0.25">
      <c r="A13481" s="17"/>
    </row>
    <row r="13482" spans="1:1" ht="16" x14ac:dyDescent="0.25">
      <c r="A13482" s="17"/>
    </row>
    <row r="13483" spans="1:1" ht="16" x14ac:dyDescent="0.25">
      <c r="A13483" s="17"/>
    </row>
    <row r="13484" spans="1:1" ht="16" x14ac:dyDescent="0.25">
      <c r="A13484" s="17"/>
    </row>
    <row r="13485" spans="1:1" ht="16" x14ac:dyDescent="0.25">
      <c r="A13485" s="17"/>
    </row>
    <row r="13486" spans="1:1" ht="16" x14ac:dyDescent="0.25">
      <c r="A13486" s="17"/>
    </row>
    <row r="13487" spans="1:1" ht="16" x14ac:dyDescent="0.25">
      <c r="A13487" s="17"/>
    </row>
    <row r="13488" spans="1:1" ht="16" x14ac:dyDescent="0.25">
      <c r="A13488" s="17"/>
    </row>
    <row r="13489" spans="1:1" ht="16" x14ac:dyDescent="0.25">
      <c r="A13489" s="17"/>
    </row>
    <row r="13490" spans="1:1" ht="16" x14ac:dyDescent="0.25">
      <c r="A13490" s="17"/>
    </row>
    <row r="13491" spans="1:1" ht="16" x14ac:dyDescent="0.25">
      <c r="A13491" s="17"/>
    </row>
    <row r="13492" spans="1:1" ht="16" x14ac:dyDescent="0.25">
      <c r="A13492" s="17"/>
    </row>
    <row r="13493" spans="1:1" ht="16" x14ac:dyDescent="0.25">
      <c r="A13493" s="17"/>
    </row>
    <row r="13494" spans="1:1" ht="16" x14ac:dyDescent="0.25">
      <c r="A13494" s="17"/>
    </row>
    <row r="13495" spans="1:1" ht="16" x14ac:dyDescent="0.25">
      <c r="A13495" s="17"/>
    </row>
    <row r="13496" spans="1:1" ht="16" x14ac:dyDescent="0.25">
      <c r="A13496" s="17"/>
    </row>
    <row r="13497" spans="1:1" ht="16" x14ac:dyDescent="0.25">
      <c r="A13497" s="17"/>
    </row>
    <row r="13498" spans="1:1" ht="16" x14ac:dyDescent="0.25">
      <c r="A13498" s="17"/>
    </row>
    <row r="13499" spans="1:1" ht="16" x14ac:dyDescent="0.25">
      <c r="A13499" s="17"/>
    </row>
    <row r="13500" spans="1:1" ht="16" x14ac:dyDescent="0.25">
      <c r="A13500" s="17"/>
    </row>
    <row r="13501" spans="1:1" ht="16" x14ac:dyDescent="0.25">
      <c r="A13501" s="17"/>
    </row>
    <row r="13502" spans="1:1" ht="16" x14ac:dyDescent="0.25">
      <c r="A13502" s="17"/>
    </row>
    <row r="13503" spans="1:1" ht="16" x14ac:dyDescent="0.25">
      <c r="A13503" s="17"/>
    </row>
    <row r="13504" spans="1:1" ht="16" x14ac:dyDescent="0.25">
      <c r="A13504" s="17"/>
    </row>
    <row r="13505" spans="1:1" ht="16" x14ac:dyDescent="0.25">
      <c r="A13505" s="17"/>
    </row>
    <row r="13506" spans="1:1" ht="16" x14ac:dyDescent="0.25">
      <c r="A13506" s="17"/>
    </row>
    <row r="13507" spans="1:1" ht="16" x14ac:dyDescent="0.25">
      <c r="A13507" s="17"/>
    </row>
    <row r="13508" spans="1:1" ht="16" x14ac:dyDescent="0.25">
      <c r="A13508" s="17"/>
    </row>
    <row r="13509" spans="1:1" ht="16" x14ac:dyDescent="0.25">
      <c r="A13509" s="17"/>
    </row>
    <row r="13510" spans="1:1" ht="16" x14ac:dyDescent="0.25">
      <c r="A13510" s="17"/>
    </row>
    <row r="13511" spans="1:1" ht="16" x14ac:dyDescent="0.25">
      <c r="A13511" s="17"/>
    </row>
    <row r="13512" spans="1:1" ht="16" x14ac:dyDescent="0.25">
      <c r="A13512" s="17"/>
    </row>
    <row r="13513" spans="1:1" ht="16" x14ac:dyDescent="0.25">
      <c r="A13513" s="17"/>
    </row>
    <row r="13514" spans="1:1" ht="16" x14ac:dyDescent="0.25">
      <c r="A13514" s="17"/>
    </row>
    <row r="13515" spans="1:1" ht="16" x14ac:dyDescent="0.25">
      <c r="A13515" s="17"/>
    </row>
    <row r="13516" spans="1:1" ht="16" x14ac:dyDescent="0.25">
      <c r="A13516" s="17"/>
    </row>
    <row r="13517" spans="1:1" ht="16" x14ac:dyDescent="0.25">
      <c r="A13517" s="17"/>
    </row>
    <row r="13518" spans="1:1" ht="16" x14ac:dyDescent="0.25">
      <c r="A13518" s="17"/>
    </row>
    <row r="13519" spans="1:1" ht="16" x14ac:dyDescent="0.25">
      <c r="A13519" s="17"/>
    </row>
    <row r="13520" spans="1:1" ht="16" x14ac:dyDescent="0.25">
      <c r="A13520" s="17"/>
    </row>
    <row r="13521" spans="1:1" ht="16" x14ac:dyDescent="0.25">
      <c r="A13521" s="17"/>
    </row>
    <row r="13522" spans="1:1" ht="16" x14ac:dyDescent="0.25">
      <c r="A13522" s="17"/>
    </row>
    <row r="13523" spans="1:1" ht="16" x14ac:dyDescent="0.25">
      <c r="A13523" s="17"/>
    </row>
    <row r="13524" spans="1:1" ht="16" x14ac:dyDescent="0.25">
      <c r="A13524" s="17"/>
    </row>
    <row r="13525" spans="1:1" ht="16" x14ac:dyDescent="0.25">
      <c r="A13525" s="17"/>
    </row>
    <row r="13526" spans="1:1" ht="16" x14ac:dyDescent="0.25">
      <c r="A13526" s="17"/>
    </row>
    <row r="13527" spans="1:1" ht="16" x14ac:dyDescent="0.25">
      <c r="A13527" s="17"/>
    </row>
    <row r="13528" spans="1:1" ht="16" x14ac:dyDescent="0.25">
      <c r="A13528" s="17"/>
    </row>
    <row r="13529" spans="1:1" ht="16" x14ac:dyDescent="0.25">
      <c r="A13529" s="17"/>
    </row>
    <row r="13530" spans="1:1" ht="16" x14ac:dyDescent="0.25">
      <c r="A13530" s="17"/>
    </row>
    <row r="13531" spans="1:1" ht="16" x14ac:dyDescent="0.25">
      <c r="A13531" s="17"/>
    </row>
    <row r="13532" spans="1:1" ht="16" x14ac:dyDescent="0.25">
      <c r="A13532" s="17"/>
    </row>
    <row r="13533" spans="1:1" ht="16" x14ac:dyDescent="0.25">
      <c r="A13533" s="17"/>
    </row>
    <row r="13534" spans="1:1" ht="16" x14ac:dyDescent="0.25">
      <c r="A13534" s="17"/>
    </row>
    <row r="13535" spans="1:1" ht="16" x14ac:dyDescent="0.25">
      <c r="A13535" s="17"/>
    </row>
    <row r="13536" spans="1:1" ht="16" x14ac:dyDescent="0.25">
      <c r="A13536" s="17"/>
    </row>
    <row r="13537" spans="1:1" ht="16" x14ac:dyDescent="0.25">
      <c r="A13537" s="17"/>
    </row>
    <row r="13538" spans="1:1" ht="16" x14ac:dyDescent="0.25">
      <c r="A13538" s="17"/>
    </row>
    <row r="13539" spans="1:1" ht="16" x14ac:dyDescent="0.25">
      <c r="A13539" s="17"/>
    </row>
    <row r="13540" spans="1:1" ht="16" x14ac:dyDescent="0.25">
      <c r="A13540" s="17"/>
    </row>
    <row r="13541" spans="1:1" ht="16" x14ac:dyDescent="0.25">
      <c r="A13541" s="17"/>
    </row>
    <row r="13542" spans="1:1" ht="16" x14ac:dyDescent="0.25">
      <c r="A13542" s="17"/>
    </row>
    <row r="13543" spans="1:1" ht="16" x14ac:dyDescent="0.25">
      <c r="A13543" s="17"/>
    </row>
    <row r="13544" spans="1:1" ht="16" x14ac:dyDescent="0.25">
      <c r="A13544" s="17"/>
    </row>
    <row r="13545" spans="1:1" ht="16" x14ac:dyDescent="0.25">
      <c r="A13545" s="17"/>
    </row>
    <row r="13546" spans="1:1" ht="16" x14ac:dyDescent="0.25">
      <c r="A13546" s="17"/>
    </row>
    <row r="13547" spans="1:1" ht="16" x14ac:dyDescent="0.25">
      <c r="A13547" s="17"/>
    </row>
    <row r="13548" spans="1:1" ht="16" x14ac:dyDescent="0.25">
      <c r="A13548" s="17"/>
    </row>
    <row r="13549" spans="1:1" ht="16" x14ac:dyDescent="0.25">
      <c r="A13549" s="17"/>
    </row>
    <row r="13550" spans="1:1" ht="16" x14ac:dyDescent="0.25">
      <c r="A13550" s="17"/>
    </row>
    <row r="13551" spans="1:1" ht="16" x14ac:dyDescent="0.25">
      <c r="A13551" s="17"/>
    </row>
    <row r="13552" spans="1:1" ht="16" x14ac:dyDescent="0.25">
      <c r="A13552" s="17"/>
    </row>
    <row r="13553" spans="1:1" ht="16" x14ac:dyDescent="0.25">
      <c r="A13553" s="17"/>
    </row>
    <row r="13554" spans="1:1" ht="16" x14ac:dyDescent="0.25">
      <c r="A13554" s="17"/>
    </row>
    <row r="13555" spans="1:1" ht="16" x14ac:dyDescent="0.25">
      <c r="A13555" s="17"/>
    </row>
    <row r="13556" spans="1:1" ht="16" x14ac:dyDescent="0.25">
      <c r="A13556" s="17"/>
    </row>
    <row r="13557" spans="1:1" ht="16" x14ac:dyDescent="0.25">
      <c r="A13557" s="17"/>
    </row>
    <row r="13558" spans="1:1" ht="16" x14ac:dyDescent="0.25">
      <c r="A13558" s="17"/>
    </row>
    <row r="13559" spans="1:1" ht="16" x14ac:dyDescent="0.25">
      <c r="A13559" s="17"/>
    </row>
    <row r="13560" spans="1:1" ht="16" x14ac:dyDescent="0.25">
      <c r="A13560" s="17"/>
    </row>
    <row r="13561" spans="1:1" ht="16" x14ac:dyDescent="0.25">
      <c r="A13561" s="17"/>
    </row>
    <row r="13562" spans="1:1" ht="16" x14ac:dyDescent="0.25">
      <c r="A13562" s="17"/>
    </row>
    <row r="13563" spans="1:1" ht="16" x14ac:dyDescent="0.25">
      <c r="A13563" s="17"/>
    </row>
    <row r="13564" spans="1:1" ht="16" x14ac:dyDescent="0.25">
      <c r="A13564" s="17"/>
    </row>
    <row r="13565" spans="1:1" ht="16" x14ac:dyDescent="0.25">
      <c r="A13565" s="17"/>
    </row>
    <row r="13566" spans="1:1" ht="16" x14ac:dyDescent="0.25">
      <c r="A13566" s="17"/>
    </row>
    <row r="13567" spans="1:1" ht="16" x14ac:dyDescent="0.25">
      <c r="A13567" s="17"/>
    </row>
    <row r="13568" spans="1:1" ht="16" x14ac:dyDescent="0.25">
      <c r="A13568" s="17"/>
    </row>
    <row r="13569" spans="1:1" ht="16" x14ac:dyDescent="0.25">
      <c r="A13569" s="17"/>
    </row>
    <row r="13570" spans="1:1" ht="16" x14ac:dyDescent="0.25">
      <c r="A13570" s="17"/>
    </row>
    <row r="13571" spans="1:1" ht="16" x14ac:dyDescent="0.25">
      <c r="A13571" s="17"/>
    </row>
    <row r="13572" spans="1:1" ht="16" x14ac:dyDescent="0.25">
      <c r="A13572" s="17"/>
    </row>
    <row r="13573" spans="1:1" ht="16" x14ac:dyDescent="0.25">
      <c r="A13573" s="17"/>
    </row>
    <row r="13574" spans="1:1" ht="16" x14ac:dyDescent="0.25">
      <c r="A13574" s="17"/>
    </row>
    <row r="13575" spans="1:1" ht="16" x14ac:dyDescent="0.25">
      <c r="A13575" s="17"/>
    </row>
    <row r="13576" spans="1:1" ht="16" x14ac:dyDescent="0.25">
      <c r="A13576" s="17"/>
    </row>
    <row r="13577" spans="1:1" ht="16" x14ac:dyDescent="0.25">
      <c r="A13577" s="17"/>
    </row>
    <row r="13578" spans="1:1" ht="16" x14ac:dyDescent="0.25">
      <c r="A13578" s="17"/>
    </row>
    <row r="13579" spans="1:1" ht="16" x14ac:dyDescent="0.25">
      <c r="A13579" s="17"/>
    </row>
    <row r="13580" spans="1:1" ht="16" x14ac:dyDescent="0.25">
      <c r="A13580" s="17"/>
    </row>
    <row r="13581" spans="1:1" ht="16" x14ac:dyDescent="0.25">
      <c r="A13581" s="17"/>
    </row>
    <row r="13582" spans="1:1" ht="16" x14ac:dyDescent="0.25">
      <c r="A13582" s="17"/>
    </row>
    <row r="13583" spans="1:1" ht="16" x14ac:dyDescent="0.25">
      <c r="A13583" s="17"/>
    </row>
    <row r="13584" spans="1:1" ht="16" x14ac:dyDescent="0.25">
      <c r="A13584" s="17"/>
    </row>
    <row r="13585" spans="1:1" ht="16" x14ac:dyDescent="0.25">
      <c r="A13585" s="17"/>
    </row>
    <row r="13586" spans="1:1" ht="16" x14ac:dyDescent="0.25">
      <c r="A13586" s="17"/>
    </row>
    <row r="13587" spans="1:1" ht="16" x14ac:dyDescent="0.25">
      <c r="A13587" s="17"/>
    </row>
    <row r="13588" spans="1:1" ht="16" x14ac:dyDescent="0.25">
      <c r="A13588" s="17"/>
    </row>
    <row r="13589" spans="1:1" ht="16" x14ac:dyDescent="0.25">
      <c r="A13589" s="17"/>
    </row>
    <row r="13590" spans="1:1" ht="16" x14ac:dyDescent="0.25">
      <c r="A13590" s="17"/>
    </row>
    <row r="13591" spans="1:1" ht="16" x14ac:dyDescent="0.25">
      <c r="A13591" s="17"/>
    </row>
    <row r="13592" spans="1:1" ht="16" x14ac:dyDescent="0.25">
      <c r="A13592" s="17"/>
    </row>
    <row r="13593" spans="1:1" ht="16" x14ac:dyDescent="0.25">
      <c r="A13593" s="17"/>
    </row>
    <row r="13594" spans="1:1" ht="16" x14ac:dyDescent="0.25">
      <c r="A13594" s="17"/>
    </row>
    <row r="13595" spans="1:1" ht="16" x14ac:dyDescent="0.25">
      <c r="A13595" s="17"/>
    </row>
    <row r="13596" spans="1:1" ht="16" x14ac:dyDescent="0.25">
      <c r="A13596" s="17"/>
    </row>
    <row r="13597" spans="1:1" ht="16" x14ac:dyDescent="0.25">
      <c r="A13597" s="17"/>
    </row>
    <row r="13598" spans="1:1" ht="16" x14ac:dyDescent="0.25">
      <c r="A13598" s="17"/>
    </row>
    <row r="13599" spans="1:1" ht="16" x14ac:dyDescent="0.25">
      <c r="A13599" s="17"/>
    </row>
    <row r="13600" spans="1:1" ht="16" x14ac:dyDescent="0.25">
      <c r="A13600" s="17"/>
    </row>
    <row r="13601" spans="1:1" ht="16" x14ac:dyDescent="0.25">
      <c r="A13601" s="17"/>
    </row>
    <row r="13602" spans="1:1" ht="16" x14ac:dyDescent="0.25">
      <c r="A13602" s="17"/>
    </row>
    <row r="13603" spans="1:1" ht="16" x14ac:dyDescent="0.25">
      <c r="A13603" s="17"/>
    </row>
    <row r="13604" spans="1:1" ht="16" x14ac:dyDescent="0.25">
      <c r="A13604" s="17"/>
    </row>
    <row r="13605" spans="1:1" ht="16" x14ac:dyDescent="0.25">
      <c r="A13605" s="17"/>
    </row>
    <row r="13606" spans="1:1" ht="16" x14ac:dyDescent="0.25">
      <c r="A13606" s="17"/>
    </row>
    <row r="13607" spans="1:1" ht="16" x14ac:dyDescent="0.25">
      <c r="A13607" s="17"/>
    </row>
    <row r="13608" spans="1:1" ht="16" x14ac:dyDescent="0.25">
      <c r="A13608" s="17"/>
    </row>
    <row r="13609" spans="1:1" ht="16" x14ac:dyDescent="0.25">
      <c r="A13609" s="17"/>
    </row>
    <row r="13610" spans="1:1" ht="16" x14ac:dyDescent="0.25">
      <c r="A13610" s="17"/>
    </row>
    <row r="13611" spans="1:1" ht="16" x14ac:dyDescent="0.25">
      <c r="A13611" s="17"/>
    </row>
    <row r="13612" spans="1:1" ht="16" x14ac:dyDescent="0.25">
      <c r="A13612" s="17"/>
    </row>
    <row r="13613" spans="1:1" ht="16" x14ac:dyDescent="0.25">
      <c r="A13613" s="17"/>
    </row>
    <row r="13614" spans="1:1" ht="16" x14ac:dyDescent="0.25">
      <c r="A13614" s="17"/>
    </row>
    <row r="13615" spans="1:1" ht="16" x14ac:dyDescent="0.25">
      <c r="A13615" s="17"/>
    </row>
    <row r="13616" spans="1:1" ht="16" x14ac:dyDescent="0.25">
      <c r="A13616" s="17"/>
    </row>
    <row r="13617" spans="1:1" ht="16" x14ac:dyDescent="0.25">
      <c r="A13617" s="17"/>
    </row>
    <row r="13618" spans="1:1" ht="16" x14ac:dyDescent="0.25">
      <c r="A13618" s="17"/>
    </row>
    <row r="13619" spans="1:1" ht="16" x14ac:dyDescent="0.25">
      <c r="A13619" s="17"/>
    </row>
    <row r="13620" spans="1:1" ht="16" x14ac:dyDescent="0.25">
      <c r="A13620" s="17"/>
    </row>
    <row r="13621" spans="1:1" ht="16" x14ac:dyDescent="0.25">
      <c r="A13621" s="17"/>
    </row>
    <row r="13622" spans="1:1" ht="16" x14ac:dyDescent="0.25">
      <c r="A13622" s="17"/>
    </row>
    <row r="13623" spans="1:1" ht="16" x14ac:dyDescent="0.25">
      <c r="A13623" s="17"/>
    </row>
    <row r="13624" spans="1:1" ht="16" x14ac:dyDescent="0.25">
      <c r="A13624" s="17"/>
    </row>
    <row r="13625" spans="1:1" ht="16" x14ac:dyDescent="0.25">
      <c r="A13625" s="17"/>
    </row>
    <row r="13626" spans="1:1" ht="16" x14ac:dyDescent="0.25">
      <c r="A13626" s="17"/>
    </row>
    <row r="13627" spans="1:1" ht="16" x14ac:dyDescent="0.25">
      <c r="A13627" s="17"/>
    </row>
    <row r="13628" spans="1:1" ht="16" x14ac:dyDescent="0.25">
      <c r="A13628" s="17"/>
    </row>
    <row r="13629" spans="1:1" ht="16" x14ac:dyDescent="0.25">
      <c r="A13629" s="17"/>
    </row>
    <row r="13630" spans="1:1" ht="16" x14ac:dyDescent="0.25">
      <c r="A13630" s="17"/>
    </row>
    <row r="13631" spans="1:1" ht="16" x14ac:dyDescent="0.25">
      <c r="A13631" s="17"/>
    </row>
    <row r="13632" spans="1:1" ht="16" x14ac:dyDescent="0.25">
      <c r="A13632" s="17"/>
    </row>
    <row r="13633" spans="1:1" ht="16" x14ac:dyDescent="0.25">
      <c r="A13633" s="17"/>
    </row>
    <row r="13634" spans="1:1" ht="16" x14ac:dyDescent="0.25">
      <c r="A13634" s="17"/>
    </row>
    <row r="13635" spans="1:1" ht="16" x14ac:dyDescent="0.25">
      <c r="A13635" s="17"/>
    </row>
    <row r="13636" spans="1:1" ht="16" x14ac:dyDescent="0.25">
      <c r="A13636" s="17"/>
    </row>
    <row r="13637" spans="1:1" ht="16" x14ac:dyDescent="0.25">
      <c r="A13637" s="17"/>
    </row>
    <row r="13638" spans="1:1" ht="16" x14ac:dyDescent="0.25">
      <c r="A13638" s="17"/>
    </row>
    <row r="13639" spans="1:1" ht="16" x14ac:dyDescent="0.25">
      <c r="A13639" s="17"/>
    </row>
    <row r="13640" spans="1:1" ht="16" x14ac:dyDescent="0.25">
      <c r="A13640" s="17"/>
    </row>
    <row r="13641" spans="1:1" ht="16" x14ac:dyDescent="0.25">
      <c r="A13641" s="17"/>
    </row>
    <row r="13642" spans="1:1" ht="16" x14ac:dyDescent="0.25">
      <c r="A13642" s="17"/>
    </row>
    <row r="13643" spans="1:1" ht="16" x14ac:dyDescent="0.25">
      <c r="A13643" s="17"/>
    </row>
    <row r="13644" spans="1:1" ht="16" x14ac:dyDescent="0.25">
      <c r="A13644" s="17"/>
    </row>
    <row r="13645" spans="1:1" ht="16" x14ac:dyDescent="0.25">
      <c r="A13645" s="17"/>
    </row>
    <row r="13646" spans="1:1" ht="16" x14ac:dyDescent="0.25">
      <c r="A13646" s="17"/>
    </row>
    <row r="13647" spans="1:1" ht="16" x14ac:dyDescent="0.25">
      <c r="A13647" s="17"/>
    </row>
    <row r="13648" spans="1:1" ht="16" x14ac:dyDescent="0.25">
      <c r="A13648" s="17"/>
    </row>
    <row r="13649" spans="1:1" ht="16" x14ac:dyDescent="0.25">
      <c r="A13649" s="17"/>
    </row>
    <row r="13650" spans="1:1" ht="16" x14ac:dyDescent="0.25">
      <c r="A13650" s="17"/>
    </row>
    <row r="13651" spans="1:1" ht="16" x14ac:dyDescent="0.25">
      <c r="A13651" s="17"/>
    </row>
    <row r="13652" spans="1:1" ht="16" x14ac:dyDescent="0.25">
      <c r="A13652" s="17"/>
    </row>
    <row r="13653" spans="1:1" ht="16" x14ac:dyDescent="0.25">
      <c r="A13653" s="17"/>
    </row>
    <row r="13654" spans="1:1" ht="16" x14ac:dyDescent="0.25">
      <c r="A13654" s="17"/>
    </row>
    <row r="13655" spans="1:1" ht="16" x14ac:dyDescent="0.25">
      <c r="A13655" s="17"/>
    </row>
    <row r="13656" spans="1:1" ht="16" x14ac:dyDescent="0.25">
      <c r="A13656" s="17"/>
    </row>
    <row r="13657" spans="1:1" ht="16" x14ac:dyDescent="0.25">
      <c r="A13657" s="17"/>
    </row>
    <row r="13658" spans="1:1" ht="16" x14ac:dyDescent="0.25">
      <c r="A13658" s="17"/>
    </row>
    <row r="13659" spans="1:1" ht="16" x14ac:dyDescent="0.25">
      <c r="A13659" s="17"/>
    </row>
    <row r="13660" spans="1:1" ht="16" x14ac:dyDescent="0.25">
      <c r="A13660" s="17"/>
    </row>
    <row r="13661" spans="1:1" ht="16" x14ac:dyDescent="0.25">
      <c r="A13661" s="17"/>
    </row>
    <row r="13662" spans="1:1" ht="16" x14ac:dyDescent="0.25">
      <c r="A13662" s="17"/>
    </row>
    <row r="13663" spans="1:1" ht="16" x14ac:dyDescent="0.25">
      <c r="A13663" s="17"/>
    </row>
    <row r="13664" spans="1:1" ht="16" x14ac:dyDescent="0.25">
      <c r="A13664" s="17"/>
    </row>
    <row r="13665" spans="1:1" ht="16" x14ac:dyDescent="0.25">
      <c r="A13665" s="17"/>
    </row>
    <row r="13666" spans="1:1" ht="16" x14ac:dyDescent="0.25">
      <c r="A13666" s="17"/>
    </row>
    <row r="13667" spans="1:1" ht="16" x14ac:dyDescent="0.25">
      <c r="A13667" s="17"/>
    </row>
    <row r="13668" spans="1:1" ht="16" x14ac:dyDescent="0.25">
      <c r="A13668" s="17"/>
    </row>
    <row r="13669" spans="1:1" ht="16" x14ac:dyDescent="0.25">
      <c r="A13669" s="17"/>
    </row>
    <row r="13670" spans="1:1" ht="16" x14ac:dyDescent="0.25">
      <c r="A13670" s="17"/>
    </row>
    <row r="13671" spans="1:1" ht="16" x14ac:dyDescent="0.25">
      <c r="A13671" s="17"/>
    </row>
    <row r="13672" spans="1:1" ht="16" x14ac:dyDescent="0.25">
      <c r="A13672" s="17"/>
    </row>
    <row r="13673" spans="1:1" ht="16" x14ac:dyDescent="0.25">
      <c r="A13673" s="17"/>
    </row>
    <row r="13674" spans="1:1" ht="16" x14ac:dyDescent="0.25">
      <c r="A13674" s="17"/>
    </row>
    <row r="13675" spans="1:1" ht="16" x14ac:dyDescent="0.25">
      <c r="A13675" s="17"/>
    </row>
    <row r="13676" spans="1:1" ht="16" x14ac:dyDescent="0.25">
      <c r="A13676" s="17"/>
    </row>
    <row r="13677" spans="1:1" ht="16" x14ac:dyDescent="0.25">
      <c r="A13677" s="17"/>
    </row>
    <row r="13678" spans="1:1" ht="16" x14ac:dyDescent="0.25">
      <c r="A13678" s="17"/>
    </row>
    <row r="13679" spans="1:1" ht="16" x14ac:dyDescent="0.25">
      <c r="A13679" s="17"/>
    </row>
    <row r="13680" spans="1:1" ht="16" x14ac:dyDescent="0.25">
      <c r="A13680" s="17"/>
    </row>
    <row r="13681" spans="1:1" ht="16" x14ac:dyDescent="0.25">
      <c r="A13681" s="17"/>
    </row>
    <row r="13682" spans="1:1" ht="16" x14ac:dyDescent="0.25">
      <c r="A13682" s="17"/>
    </row>
    <row r="13683" spans="1:1" ht="16" x14ac:dyDescent="0.25">
      <c r="A13683" s="17"/>
    </row>
    <row r="13684" spans="1:1" ht="16" x14ac:dyDescent="0.25">
      <c r="A13684" s="17"/>
    </row>
    <row r="13685" spans="1:1" ht="16" x14ac:dyDescent="0.25">
      <c r="A13685" s="17"/>
    </row>
    <row r="13686" spans="1:1" ht="16" x14ac:dyDescent="0.25">
      <c r="A13686" s="17"/>
    </row>
    <row r="13687" spans="1:1" ht="16" x14ac:dyDescent="0.25">
      <c r="A13687" s="17"/>
    </row>
    <row r="13688" spans="1:1" ht="16" x14ac:dyDescent="0.25">
      <c r="A13688" s="17"/>
    </row>
    <row r="13689" spans="1:1" ht="16" x14ac:dyDescent="0.25">
      <c r="A13689" s="17"/>
    </row>
    <row r="13690" spans="1:1" ht="16" x14ac:dyDescent="0.25">
      <c r="A13690" s="17"/>
    </row>
    <row r="13691" spans="1:1" ht="16" x14ac:dyDescent="0.25">
      <c r="A13691" s="17"/>
    </row>
    <row r="13692" spans="1:1" ht="16" x14ac:dyDescent="0.25">
      <c r="A13692" s="17"/>
    </row>
    <row r="13693" spans="1:1" ht="16" x14ac:dyDescent="0.25">
      <c r="A13693" s="17"/>
    </row>
    <row r="13694" spans="1:1" ht="16" x14ac:dyDescent="0.25">
      <c r="A13694" s="17"/>
    </row>
    <row r="13695" spans="1:1" ht="16" x14ac:dyDescent="0.25">
      <c r="A13695" s="17"/>
    </row>
    <row r="13696" spans="1:1" ht="16" x14ac:dyDescent="0.25">
      <c r="A13696" s="17"/>
    </row>
    <row r="13697" spans="1:1" ht="16" x14ac:dyDescent="0.25">
      <c r="A13697" s="17"/>
    </row>
    <row r="13698" spans="1:1" ht="16" x14ac:dyDescent="0.25">
      <c r="A13698" s="17"/>
    </row>
    <row r="13699" spans="1:1" ht="16" x14ac:dyDescent="0.25">
      <c r="A13699" s="17"/>
    </row>
    <row r="13700" spans="1:1" ht="16" x14ac:dyDescent="0.25">
      <c r="A13700" s="17"/>
    </row>
    <row r="13701" spans="1:1" ht="16" x14ac:dyDescent="0.25">
      <c r="A13701" s="17"/>
    </row>
    <row r="13702" spans="1:1" ht="16" x14ac:dyDescent="0.25">
      <c r="A13702" s="17"/>
    </row>
    <row r="13703" spans="1:1" ht="16" x14ac:dyDescent="0.25">
      <c r="A13703" s="17"/>
    </row>
    <row r="13704" spans="1:1" ht="16" x14ac:dyDescent="0.25">
      <c r="A13704" s="17"/>
    </row>
    <row r="13705" spans="1:1" ht="16" x14ac:dyDescent="0.25">
      <c r="A13705" s="17"/>
    </row>
    <row r="13706" spans="1:1" ht="16" x14ac:dyDescent="0.25">
      <c r="A13706" s="17"/>
    </row>
    <row r="13707" spans="1:1" ht="16" x14ac:dyDescent="0.25">
      <c r="A13707" s="17"/>
    </row>
    <row r="13708" spans="1:1" ht="16" x14ac:dyDescent="0.25">
      <c r="A13708" s="17"/>
    </row>
    <row r="13709" spans="1:1" ht="16" x14ac:dyDescent="0.25">
      <c r="A13709" s="17"/>
    </row>
    <row r="13710" spans="1:1" ht="16" x14ac:dyDescent="0.25">
      <c r="A13710" s="17"/>
    </row>
    <row r="13711" spans="1:1" ht="16" x14ac:dyDescent="0.25">
      <c r="A13711" s="17"/>
    </row>
    <row r="13712" spans="1:1" ht="16" x14ac:dyDescent="0.25">
      <c r="A13712" s="17"/>
    </row>
    <row r="13713" spans="1:1" ht="16" x14ac:dyDescent="0.25">
      <c r="A13713" s="17"/>
    </row>
    <row r="13714" spans="1:1" ht="16" x14ac:dyDescent="0.25">
      <c r="A13714" s="17"/>
    </row>
    <row r="13715" spans="1:1" ht="16" x14ac:dyDescent="0.25">
      <c r="A13715" s="17"/>
    </row>
    <row r="13716" spans="1:1" ht="16" x14ac:dyDescent="0.25">
      <c r="A13716" s="17"/>
    </row>
    <row r="13717" spans="1:1" ht="16" x14ac:dyDescent="0.25">
      <c r="A13717" s="17"/>
    </row>
    <row r="13718" spans="1:1" ht="16" x14ac:dyDescent="0.25">
      <c r="A13718" s="17"/>
    </row>
    <row r="13719" spans="1:1" ht="16" x14ac:dyDescent="0.25">
      <c r="A13719" s="17"/>
    </row>
    <row r="13720" spans="1:1" ht="16" x14ac:dyDescent="0.25">
      <c r="A13720" s="17"/>
    </row>
    <row r="13721" spans="1:1" ht="16" x14ac:dyDescent="0.25">
      <c r="A13721" s="17"/>
    </row>
    <row r="13722" spans="1:1" ht="16" x14ac:dyDescent="0.25">
      <c r="A13722" s="17"/>
    </row>
    <row r="13723" spans="1:1" ht="16" x14ac:dyDescent="0.25">
      <c r="A13723" s="17"/>
    </row>
    <row r="13724" spans="1:1" ht="16" x14ac:dyDescent="0.25">
      <c r="A13724" s="17"/>
    </row>
    <row r="13725" spans="1:1" ht="16" x14ac:dyDescent="0.25">
      <c r="A13725" s="17"/>
    </row>
    <row r="13726" spans="1:1" ht="16" x14ac:dyDescent="0.25">
      <c r="A13726" s="17"/>
    </row>
    <row r="13727" spans="1:1" ht="16" x14ac:dyDescent="0.25">
      <c r="A13727" s="17"/>
    </row>
    <row r="13728" spans="1:1" ht="16" x14ac:dyDescent="0.25">
      <c r="A13728" s="17"/>
    </row>
    <row r="13729" spans="1:1" ht="16" x14ac:dyDescent="0.25">
      <c r="A13729" s="17"/>
    </row>
    <row r="13730" spans="1:1" ht="16" x14ac:dyDescent="0.25">
      <c r="A13730" s="17"/>
    </row>
    <row r="13731" spans="1:1" ht="16" x14ac:dyDescent="0.25">
      <c r="A13731" s="17"/>
    </row>
    <row r="13732" spans="1:1" ht="16" x14ac:dyDescent="0.25">
      <c r="A13732" s="17"/>
    </row>
    <row r="13733" spans="1:1" ht="16" x14ac:dyDescent="0.25">
      <c r="A13733" s="17"/>
    </row>
    <row r="13734" spans="1:1" ht="16" x14ac:dyDescent="0.25">
      <c r="A13734" s="17"/>
    </row>
    <row r="13735" spans="1:1" ht="16" x14ac:dyDescent="0.25">
      <c r="A13735" s="17"/>
    </row>
    <row r="13736" spans="1:1" ht="16" x14ac:dyDescent="0.25">
      <c r="A13736" s="17"/>
    </row>
    <row r="13737" spans="1:1" ht="16" x14ac:dyDescent="0.25">
      <c r="A13737" s="17"/>
    </row>
    <row r="13738" spans="1:1" ht="16" x14ac:dyDescent="0.25">
      <c r="A13738" s="17"/>
    </row>
    <row r="13739" spans="1:1" ht="16" x14ac:dyDescent="0.25">
      <c r="A13739" s="17"/>
    </row>
    <row r="13740" spans="1:1" ht="16" x14ac:dyDescent="0.25">
      <c r="A13740" s="17"/>
    </row>
    <row r="13741" spans="1:1" ht="16" x14ac:dyDescent="0.25">
      <c r="A13741" s="17"/>
    </row>
    <row r="13742" spans="1:1" ht="16" x14ac:dyDescent="0.25">
      <c r="A13742" s="17"/>
    </row>
    <row r="13743" spans="1:1" ht="16" x14ac:dyDescent="0.25">
      <c r="A13743" s="17"/>
    </row>
    <row r="13744" spans="1:1" ht="16" x14ac:dyDescent="0.25">
      <c r="A13744" s="17"/>
    </row>
    <row r="13745" spans="1:1" ht="16" x14ac:dyDescent="0.25">
      <c r="A13745" s="17"/>
    </row>
    <row r="13746" spans="1:1" ht="16" x14ac:dyDescent="0.25">
      <c r="A13746" s="17"/>
    </row>
    <row r="13747" spans="1:1" ht="16" x14ac:dyDescent="0.25">
      <c r="A13747" s="17"/>
    </row>
    <row r="13748" spans="1:1" ht="16" x14ac:dyDescent="0.25">
      <c r="A13748" s="17"/>
    </row>
    <row r="13749" spans="1:1" ht="16" x14ac:dyDescent="0.25">
      <c r="A13749" s="17"/>
    </row>
    <row r="13750" spans="1:1" ht="16" x14ac:dyDescent="0.25">
      <c r="A13750" s="17"/>
    </row>
    <row r="13751" spans="1:1" ht="16" x14ac:dyDescent="0.25">
      <c r="A13751" s="17"/>
    </row>
    <row r="13752" spans="1:1" ht="16" x14ac:dyDescent="0.25">
      <c r="A13752" s="17"/>
    </row>
    <row r="13753" spans="1:1" ht="16" x14ac:dyDescent="0.25">
      <c r="A13753" s="17"/>
    </row>
    <row r="13754" spans="1:1" ht="16" x14ac:dyDescent="0.25">
      <c r="A13754" s="17"/>
    </row>
    <row r="13755" spans="1:1" ht="16" x14ac:dyDescent="0.25">
      <c r="A13755" s="17"/>
    </row>
    <row r="13756" spans="1:1" ht="16" x14ac:dyDescent="0.25">
      <c r="A13756" s="17"/>
    </row>
    <row r="13757" spans="1:1" ht="16" x14ac:dyDescent="0.25">
      <c r="A13757" s="17"/>
    </row>
    <row r="13758" spans="1:1" ht="16" x14ac:dyDescent="0.25">
      <c r="A13758" s="17"/>
    </row>
    <row r="13759" spans="1:1" ht="16" x14ac:dyDescent="0.25">
      <c r="A13759" s="17"/>
    </row>
    <row r="13760" spans="1:1" ht="16" x14ac:dyDescent="0.25">
      <c r="A13760" s="17"/>
    </row>
    <row r="13761" spans="1:1" ht="16" x14ac:dyDescent="0.25">
      <c r="A13761" s="17"/>
    </row>
    <row r="13762" spans="1:1" ht="16" x14ac:dyDescent="0.25">
      <c r="A13762" s="17"/>
    </row>
    <row r="13763" spans="1:1" ht="16" x14ac:dyDescent="0.25">
      <c r="A13763" s="17"/>
    </row>
    <row r="13764" spans="1:1" ht="16" x14ac:dyDescent="0.25">
      <c r="A13764" s="17"/>
    </row>
    <row r="13765" spans="1:1" ht="16" x14ac:dyDescent="0.25">
      <c r="A13765" s="17"/>
    </row>
    <row r="13766" spans="1:1" ht="16" x14ac:dyDescent="0.25">
      <c r="A13766" s="17"/>
    </row>
    <row r="13767" spans="1:1" ht="16" x14ac:dyDescent="0.25">
      <c r="A13767" s="17"/>
    </row>
    <row r="13768" spans="1:1" ht="16" x14ac:dyDescent="0.25">
      <c r="A13768" s="17"/>
    </row>
    <row r="13769" spans="1:1" ht="16" x14ac:dyDescent="0.25">
      <c r="A13769" s="17"/>
    </row>
    <row r="13770" spans="1:1" ht="16" x14ac:dyDescent="0.25">
      <c r="A13770" s="17"/>
    </row>
    <row r="13771" spans="1:1" ht="16" x14ac:dyDescent="0.25">
      <c r="A13771" s="17"/>
    </row>
    <row r="13772" spans="1:1" ht="16" x14ac:dyDescent="0.25">
      <c r="A13772" s="17"/>
    </row>
    <row r="13773" spans="1:1" ht="16" x14ac:dyDescent="0.25">
      <c r="A13773" s="17"/>
    </row>
    <row r="13774" spans="1:1" ht="16" x14ac:dyDescent="0.25">
      <c r="A13774" s="17"/>
    </row>
    <row r="13775" spans="1:1" ht="16" x14ac:dyDescent="0.25">
      <c r="A13775" s="17"/>
    </row>
    <row r="13776" spans="1:1" ht="16" x14ac:dyDescent="0.25">
      <c r="A13776" s="17"/>
    </row>
    <row r="13777" spans="1:1" ht="16" x14ac:dyDescent="0.25">
      <c r="A13777" s="17"/>
    </row>
    <row r="13778" spans="1:1" ht="16" x14ac:dyDescent="0.25">
      <c r="A13778" s="17"/>
    </row>
    <row r="13779" spans="1:1" ht="16" x14ac:dyDescent="0.25">
      <c r="A13779" s="17"/>
    </row>
    <row r="13780" spans="1:1" ht="16" x14ac:dyDescent="0.25">
      <c r="A13780" s="17"/>
    </row>
    <row r="13781" spans="1:1" ht="16" x14ac:dyDescent="0.25">
      <c r="A13781" s="17"/>
    </row>
    <row r="13782" spans="1:1" ht="16" x14ac:dyDescent="0.25">
      <c r="A13782" s="17"/>
    </row>
    <row r="13783" spans="1:1" ht="16" x14ac:dyDescent="0.25">
      <c r="A13783" s="17"/>
    </row>
    <row r="13784" spans="1:1" ht="16" x14ac:dyDescent="0.25">
      <c r="A13784" s="17"/>
    </row>
    <row r="13785" spans="1:1" ht="16" x14ac:dyDescent="0.25">
      <c r="A13785" s="17"/>
    </row>
    <row r="13786" spans="1:1" ht="16" x14ac:dyDescent="0.25">
      <c r="A13786" s="17"/>
    </row>
    <row r="13787" spans="1:1" ht="16" x14ac:dyDescent="0.25">
      <c r="A13787" s="17"/>
    </row>
    <row r="13788" spans="1:1" ht="16" x14ac:dyDescent="0.25">
      <c r="A13788" s="17"/>
    </row>
    <row r="13789" spans="1:1" ht="16" x14ac:dyDescent="0.25">
      <c r="A13789" s="17"/>
    </row>
    <row r="13790" spans="1:1" ht="16" x14ac:dyDescent="0.25">
      <c r="A13790" s="17"/>
    </row>
    <row r="13791" spans="1:1" ht="16" x14ac:dyDescent="0.25">
      <c r="A13791" s="17"/>
    </row>
    <row r="13792" spans="1:1" ht="16" x14ac:dyDescent="0.25">
      <c r="A13792" s="17"/>
    </row>
    <row r="13793" spans="1:1" ht="16" x14ac:dyDescent="0.25">
      <c r="A13793" s="17"/>
    </row>
    <row r="13794" spans="1:1" ht="16" x14ac:dyDescent="0.25">
      <c r="A13794" s="17"/>
    </row>
    <row r="13795" spans="1:1" ht="16" x14ac:dyDescent="0.25">
      <c r="A13795" s="17"/>
    </row>
    <row r="13796" spans="1:1" ht="16" x14ac:dyDescent="0.25">
      <c r="A13796" s="17"/>
    </row>
    <row r="13797" spans="1:1" ht="16" x14ac:dyDescent="0.25">
      <c r="A13797" s="17"/>
    </row>
    <row r="13798" spans="1:1" ht="16" x14ac:dyDescent="0.25">
      <c r="A13798" s="17"/>
    </row>
    <row r="13799" spans="1:1" ht="16" x14ac:dyDescent="0.25">
      <c r="A13799" s="17"/>
    </row>
    <row r="13800" spans="1:1" ht="16" x14ac:dyDescent="0.25">
      <c r="A13800" s="17"/>
    </row>
    <row r="13801" spans="1:1" ht="16" x14ac:dyDescent="0.25">
      <c r="A13801" s="17"/>
    </row>
    <row r="13802" spans="1:1" ht="16" x14ac:dyDescent="0.25">
      <c r="A13802" s="17"/>
    </row>
    <row r="13803" spans="1:1" ht="16" x14ac:dyDescent="0.25">
      <c r="A13803" s="17"/>
    </row>
    <row r="13804" spans="1:1" ht="16" x14ac:dyDescent="0.25">
      <c r="A13804" s="17"/>
    </row>
    <row r="13805" spans="1:1" ht="16" x14ac:dyDescent="0.25">
      <c r="A13805" s="17"/>
    </row>
    <row r="13806" spans="1:1" ht="16" x14ac:dyDescent="0.25">
      <c r="A13806" s="17"/>
    </row>
    <row r="13807" spans="1:1" ht="16" x14ac:dyDescent="0.25">
      <c r="A13807" s="17"/>
    </row>
    <row r="13808" spans="1:1" ht="16" x14ac:dyDescent="0.25">
      <c r="A13808" s="17"/>
    </row>
    <row r="13809" spans="1:1" ht="16" x14ac:dyDescent="0.25">
      <c r="A13809" s="17"/>
    </row>
    <row r="13810" spans="1:1" ht="16" x14ac:dyDescent="0.25">
      <c r="A13810" s="17"/>
    </row>
    <row r="13811" spans="1:1" ht="16" x14ac:dyDescent="0.25">
      <c r="A13811" s="17"/>
    </row>
    <row r="13812" spans="1:1" ht="16" x14ac:dyDescent="0.25">
      <c r="A13812" s="17"/>
    </row>
    <row r="13813" spans="1:1" ht="16" x14ac:dyDescent="0.25">
      <c r="A13813" s="17"/>
    </row>
    <row r="13814" spans="1:1" ht="16" x14ac:dyDescent="0.25">
      <c r="A13814" s="17"/>
    </row>
    <row r="13815" spans="1:1" ht="16" x14ac:dyDescent="0.25">
      <c r="A13815" s="17"/>
    </row>
    <row r="13816" spans="1:1" ht="16" x14ac:dyDescent="0.25">
      <c r="A13816" s="17"/>
    </row>
    <row r="13817" spans="1:1" ht="16" x14ac:dyDescent="0.25">
      <c r="A13817" s="17"/>
    </row>
    <row r="13818" spans="1:1" ht="16" x14ac:dyDescent="0.25">
      <c r="A13818" s="17"/>
    </row>
    <row r="13819" spans="1:1" ht="16" x14ac:dyDescent="0.25">
      <c r="A13819" s="17"/>
    </row>
    <row r="13820" spans="1:1" ht="16" x14ac:dyDescent="0.25">
      <c r="A13820" s="17"/>
    </row>
    <row r="13821" spans="1:1" ht="16" x14ac:dyDescent="0.25">
      <c r="A13821" s="17"/>
    </row>
    <row r="13822" spans="1:1" ht="16" x14ac:dyDescent="0.25">
      <c r="A13822" s="17"/>
    </row>
    <row r="13823" spans="1:1" ht="16" x14ac:dyDescent="0.25">
      <c r="A13823" s="17"/>
    </row>
    <row r="13824" spans="1:1" ht="16" x14ac:dyDescent="0.25">
      <c r="A13824" s="17"/>
    </row>
    <row r="13825" spans="1:1" ht="16" x14ac:dyDescent="0.25">
      <c r="A13825" s="17"/>
    </row>
    <row r="13826" spans="1:1" ht="16" x14ac:dyDescent="0.25">
      <c r="A13826" s="17"/>
    </row>
    <row r="13827" spans="1:1" ht="16" x14ac:dyDescent="0.25">
      <c r="A13827" s="17"/>
    </row>
    <row r="13828" spans="1:1" ht="16" x14ac:dyDescent="0.25">
      <c r="A13828" s="17"/>
    </row>
    <row r="13829" spans="1:1" ht="16" x14ac:dyDescent="0.25">
      <c r="A13829" s="17"/>
    </row>
    <row r="13830" spans="1:1" ht="16" x14ac:dyDescent="0.25">
      <c r="A13830" s="17"/>
    </row>
    <row r="13831" spans="1:1" ht="16" x14ac:dyDescent="0.25">
      <c r="A13831" s="17"/>
    </row>
    <row r="13832" spans="1:1" ht="16" x14ac:dyDescent="0.25">
      <c r="A13832" s="17"/>
    </row>
    <row r="13833" spans="1:1" ht="16" x14ac:dyDescent="0.25">
      <c r="A13833" s="17"/>
    </row>
    <row r="13834" spans="1:1" ht="16" x14ac:dyDescent="0.25">
      <c r="A13834" s="17"/>
    </row>
    <row r="13835" spans="1:1" ht="16" x14ac:dyDescent="0.25">
      <c r="A13835" s="17"/>
    </row>
    <row r="13836" spans="1:1" ht="16" x14ac:dyDescent="0.25">
      <c r="A13836" s="17"/>
    </row>
    <row r="13837" spans="1:1" ht="16" x14ac:dyDescent="0.25">
      <c r="A13837" s="17"/>
    </row>
    <row r="13838" spans="1:1" ht="16" x14ac:dyDescent="0.25">
      <c r="A13838" s="17"/>
    </row>
    <row r="13839" spans="1:1" ht="16" x14ac:dyDescent="0.25">
      <c r="A13839" s="17"/>
    </row>
    <row r="13840" spans="1:1" ht="16" x14ac:dyDescent="0.25">
      <c r="A13840" s="17"/>
    </row>
    <row r="13841" spans="1:1" ht="16" x14ac:dyDescent="0.25">
      <c r="A13841" s="17"/>
    </row>
    <row r="13842" spans="1:1" ht="16" x14ac:dyDescent="0.25">
      <c r="A13842" s="17"/>
    </row>
    <row r="13843" spans="1:1" ht="16" x14ac:dyDescent="0.25">
      <c r="A13843" s="17"/>
    </row>
    <row r="13844" spans="1:1" ht="16" x14ac:dyDescent="0.25">
      <c r="A13844" s="17"/>
    </row>
    <row r="13845" spans="1:1" ht="16" x14ac:dyDescent="0.25">
      <c r="A13845" s="17"/>
    </row>
    <row r="13846" spans="1:1" ht="16" x14ac:dyDescent="0.25">
      <c r="A13846" s="17"/>
    </row>
    <row r="13847" spans="1:1" ht="16" x14ac:dyDescent="0.25">
      <c r="A13847" s="17"/>
    </row>
    <row r="13848" spans="1:1" ht="16" x14ac:dyDescent="0.25">
      <c r="A13848" s="17"/>
    </row>
    <row r="13849" spans="1:1" ht="16" x14ac:dyDescent="0.25">
      <c r="A13849" s="17"/>
    </row>
    <row r="13850" spans="1:1" ht="16" x14ac:dyDescent="0.25">
      <c r="A13850" s="17"/>
    </row>
    <row r="13851" spans="1:1" ht="16" x14ac:dyDescent="0.25">
      <c r="A13851" s="17"/>
    </row>
    <row r="13852" spans="1:1" ht="16" x14ac:dyDescent="0.25">
      <c r="A13852" s="17"/>
    </row>
    <row r="13853" spans="1:1" ht="16" x14ac:dyDescent="0.25">
      <c r="A13853" s="17"/>
    </row>
    <row r="13854" spans="1:1" ht="16" x14ac:dyDescent="0.25">
      <c r="A13854" s="17"/>
    </row>
    <row r="13855" spans="1:1" ht="16" x14ac:dyDescent="0.25">
      <c r="A13855" s="17"/>
    </row>
    <row r="13856" spans="1:1" ht="16" x14ac:dyDescent="0.25">
      <c r="A13856" s="17"/>
    </row>
    <row r="13857" spans="1:1" ht="16" x14ac:dyDescent="0.25">
      <c r="A13857" s="17"/>
    </row>
    <row r="13858" spans="1:1" ht="16" x14ac:dyDescent="0.25">
      <c r="A13858" s="17"/>
    </row>
    <row r="13859" spans="1:1" ht="16" x14ac:dyDescent="0.25">
      <c r="A13859" s="17"/>
    </row>
    <row r="13860" spans="1:1" ht="16" x14ac:dyDescent="0.25">
      <c r="A13860" s="17"/>
    </row>
    <row r="13861" spans="1:1" ht="16" x14ac:dyDescent="0.25">
      <c r="A13861" s="17"/>
    </row>
    <row r="13862" spans="1:1" ht="16" x14ac:dyDescent="0.25">
      <c r="A13862" s="17"/>
    </row>
    <row r="13863" spans="1:1" ht="16" x14ac:dyDescent="0.25">
      <c r="A13863" s="17"/>
    </row>
    <row r="13864" spans="1:1" ht="16" x14ac:dyDescent="0.25">
      <c r="A13864" s="17"/>
    </row>
    <row r="13865" spans="1:1" ht="16" x14ac:dyDescent="0.25">
      <c r="A13865" s="17"/>
    </row>
    <row r="13866" spans="1:1" ht="16" x14ac:dyDescent="0.25">
      <c r="A13866" s="17"/>
    </row>
    <row r="13867" spans="1:1" ht="16" x14ac:dyDescent="0.25">
      <c r="A13867" s="17"/>
    </row>
    <row r="13868" spans="1:1" ht="16" x14ac:dyDescent="0.25">
      <c r="A13868" s="17"/>
    </row>
    <row r="13869" spans="1:1" ht="16" x14ac:dyDescent="0.25">
      <c r="A13869" s="17"/>
    </row>
    <row r="13870" spans="1:1" ht="16" x14ac:dyDescent="0.25">
      <c r="A13870" s="17"/>
    </row>
    <row r="13871" spans="1:1" ht="16" x14ac:dyDescent="0.25">
      <c r="A13871" s="17"/>
    </row>
    <row r="13872" spans="1:1" ht="16" x14ac:dyDescent="0.25">
      <c r="A13872" s="17"/>
    </row>
    <row r="13873" spans="1:1" ht="16" x14ac:dyDescent="0.25">
      <c r="A13873" s="17"/>
    </row>
    <row r="13874" spans="1:1" ht="16" x14ac:dyDescent="0.25">
      <c r="A13874" s="17"/>
    </row>
    <row r="13875" spans="1:1" ht="16" x14ac:dyDescent="0.25">
      <c r="A13875" s="17"/>
    </row>
    <row r="13876" spans="1:1" ht="16" x14ac:dyDescent="0.25">
      <c r="A13876" s="17"/>
    </row>
    <row r="13877" spans="1:1" ht="16" x14ac:dyDescent="0.25">
      <c r="A13877" s="17"/>
    </row>
    <row r="13878" spans="1:1" ht="16" x14ac:dyDescent="0.25">
      <c r="A13878" s="17"/>
    </row>
    <row r="13879" spans="1:1" ht="16" x14ac:dyDescent="0.25">
      <c r="A13879" s="17"/>
    </row>
    <row r="13880" spans="1:1" ht="16" x14ac:dyDescent="0.25">
      <c r="A13880" s="17"/>
    </row>
    <row r="13881" spans="1:1" ht="16" x14ac:dyDescent="0.25">
      <c r="A13881" s="17"/>
    </row>
    <row r="13882" spans="1:1" ht="16" x14ac:dyDescent="0.25">
      <c r="A13882" s="17"/>
    </row>
    <row r="13883" spans="1:1" ht="16" x14ac:dyDescent="0.25">
      <c r="A13883" s="17"/>
    </row>
    <row r="13884" spans="1:1" ht="16" x14ac:dyDescent="0.25">
      <c r="A13884" s="17"/>
    </row>
    <row r="13885" spans="1:1" ht="16" x14ac:dyDescent="0.25">
      <c r="A13885" s="17"/>
    </row>
    <row r="13886" spans="1:1" ht="16" x14ac:dyDescent="0.25">
      <c r="A13886" s="17"/>
    </row>
    <row r="13887" spans="1:1" ht="16" x14ac:dyDescent="0.25">
      <c r="A13887" s="17"/>
    </row>
    <row r="13888" spans="1:1" ht="16" x14ac:dyDescent="0.25">
      <c r="A13888" s="17"/>
    </row>
    <row r="13889" spans="1:1" ht="16" x14ac:dyDescent="0.25">
      <c r="A13889" s="17"/>
    </row>
    <row r="13890" spans="1:1" ht="16" x14ac:dyDescent="0.25">
      <c r="A13890" s="17"/>
    </row>
    <row r="13891" spans="1:1" ht="16" x14ac:dyDescent="0.25">
      <c r="A13891" s="17"/>
    </row>
    <row r="13892" spans="1:1" ht="16" x14ac:dyDescent="0.25">
      <c r="A13892" s="17"/>
    </row>
    <row r="13893" spans="1:1" ht="16" x14ac:dyDescent="0.25">
      <c r="A13893" s="17"/>
    </row>
    <row r="13894" spans="1:1" ht="16" x14ac:dyDescent="0.25">
      <c r="A13894" s="17"/>
    </row>
    <row r="13895" spans="1:1" ht="16" x14ac:dyDescent="0.25">
      <c r="A13895" s="17"/>
    </row>
    <row r="13896" spans="1:1" ht="16" x14ac:dyDescent="0.25">
      <c r="A13896" s="17"/>
    </row>
    <row r="13897" spans="1:1" ht="16" x14ac:dyDescent="0.25">
      <c r="A13897" s="17"/>
    </row>
    <row r="13898" spans="1:1" ht="16" x14ac:dyDescent="0.25">
      <c r="A13898" s="17"/>
    </row>
    <row r="13899" spans="1:1" ht="16" x14ac:dyDescent="0.25">
      <c r="A13899" s="17"/>
    </row>
    <row r="13900" spans="1:1" ht="16" x14ac:dyDescent="0.25">
      <c r="A13900" s="17"/>
    </row>
    <row r="13901" spans="1:1" ht="16" x14ac:dyDescent="0.25">
      <c r="A13901" s="17"/>
    </row>
    <row r="13902" spans="1:1" ht="16" x14ac:dyDescent="0.25">
      <c r="A13902" s="17"/>
    </row>
    <row r="13903" spans="1:1" ht="16" x14ac:dyDescent="0.25">
      <c r="A13903" s="17"/>
    </row>
    <row r="13904" spans="1:1" ht="16" x14ac:dyDescent="0.25">
      <c r="A13904" s="17"/>
    </row>
    <row r="13905" spans="1:1" ht="16" x14ac:dyDescent="0.25">
      <c r="A13905" s="17"/>
    </row>
    <row r="13906" spans="1:1" ht="16" x14ac:dyDescent="0.25">
      <c r="A13906" s="17"/>
    </row>
    <row r="13907" spans="1:1" ht="16" x14ac:dyDescent="0.25">
      <c r="A13907" s="17"/>
    </row>
    <row r="13908" spans="1:1" ht="16" x14ac:dyDescent="0.25">
      <c r="A13908" s="17"/>
    </row>
    <row r="13909" spans="1:1" ht="16" x14ac:dyDescent="0.25">
      <c r="A13909" s="17"/>
    </row>
    <row r="13910" spans="1:1" ht="16" x14ac:dyDescent="0.25">
      <c r="A13910" s="17"/>
    </row>
    <row r="13911" spans="1:1" ht="16" x14ac:dyDescent="0.25">
      <c r="A13911" s="17"/>
    </row>
    <row r="13912" spans="1:1" ht="16" x14ac:dyDescent="0.25">
      <c r="A13912" s="17"/>
    </row>
    <row r="13913" spans="1:1" ht="16" x14ac:dyDescent="0.25">
      <c r="A13913" s="17"/>
    </row>
    <row r="13914" spans="1:1" ht="16" x14ac:dyDescent="0.25">
      <c r="A13914" s="17"/>
    </row>
    <row r="13915" spans="1:1" ht="16" x14ac:dyDescent="0.25">
      <c r="A13915" s="17"/>
    </row>
    <row r="13916" spans="1:1" ht="16" x14ac:dyDescent="0.25">
      <c r="A13916" s="17"/>
    </row>
    <row r="13917" spans="1:1" ht="16" x14ac:dyDescent="0.25">
      <c r="A13917" s="17"/>
    </row>
    <row r="13918" spans="1:1" ht="16" x14ac:dyDescent="0.25">
      <c r="A13918" s="17"/>
    </row>
    <row r="13919" spans="1:1" ht="16" x14ac:dyDescent="0.25">
      <c r="A13919" s="17"/>
    </row>
    <row r="13920" spans="1:1" ht="16" x14ac:dyDescent="0.25">
      <c r="A13920" s="17"/>
    </row>
    <row r="13921" spans="1:1" ht="16" x14ac:dyDescent="0.25">
      <c r="A13921" s="17"/>
    </row>
    <row r="13922" spans="1:1" ht="16" x14ac:dyDescent="0.25">
      <c r="A13922" s="17"/>
    </row>
    <row r="13923" spans="1:1" ht="16" x14ac:dyDescent="0.25">
      <c r="A13923" s="17"/>
    </row>
    <row r="13924" spans="1:1" ht="16" x14ac:dyDescent="0.25">
      <c r="A13924" s="17"/>
    </row>
    <row r="13925" spans="1:1" ht="16" x14ac:dyDescent="0.25">
      <c r="A13925" s="17"/>
    </row>
    <row r="13926" spans="1:1" ht="16" x14ac:dyDescent="0.25">
      <c r="A13926" s="17"/>
    </row>
    <row r="13927" spans="1:1" ht="16" x14ac:dyDescent="0.25">
      <c r="A13927" s="17"/>
    </row>
    <row r="13928" spans="1:1" ht="16" x14ac:dyDescent="0.25">
      <c r="A13928" s="17"/>
    </row>
    <row r="13929" spans="1:1" ht="16" x14ac:dyDescent="0.25">
      <c r="A13929" s="17"/>
    </row>
    <row r="13930" spans="1:1" ht="16" x14ac:dyDescent="0.25">
      <c r="A13930" s="17"/>
    </row>
    <row r="13931" spans="1:1" ht="16" x14ac:dyDescent="0.25">
      <c r="A13931" s="17"/>
    </row>
    <row r="13932" spans="1:1" ht="16" x14ac:dyDescent="0.25">
      <c r="A13932" s="17"/>
    </row>
    <row r="13933" spans="1:1" ht="16" x14ac:dyDescent="0.25">
      <c r="A13933" s="17"/>
    </row>
    <row r="13934" spans="1:1" ht="16" x14ac:dyDescent="0.25">
      <c r="A13934" s="17"/>
    </row>
    <row r="13935" spans="1:1" ht="16" x14ac:dyDescent="0.25">
      <c r="A13935" s="17"/>
    </row>
    <row r="13936" spans="1:1" ht="16" x14ac:dyDescent="0.25">
      <c r="A13936" s="17"/>
    </row>
    <row r="13937" spans="1:1" ht="16" x14ac:dyDescent="0.25">
      <c r="A13937" s="17"/>
    </row>
    <row r="13938" spans="1:1" ht="16" x14ac:dyDescent="0.25">
      <c r="A13938" s="17"/>
    </row>
    <row r="13939" spans="1:1" ht="16" x14ac:dyDescent="0.25">
      <c r="A13939" s="17"/>
    </row>
    <row r="13940" spans="1:1" ht="16" x14ac:dyDescent="0.25">
      <c r="A13940" s="17"/>
    </row>
    <row r="13941" spans="1:1" ht="16" x14ac:dyDescent="0.25">
      <c r="A13941" s="17"/>
    </row>
    <row r="13942" spans="1:1" ht="16" x14ac:dyDescent="0.25">
      <c r="A13942" s="17"/>
    </row>
    <row r="13943" spans="1:1" ht="16" x14ac:dyDescent="0.25">
      <c r="A13943" s="17"/>
    </row>
    <row r="13944" spans="1:1" ht="16" x14ac:dyDescent="0.25">
      <c r="A13944" s="17"/>
    </row>
    <row r="13945" spans="1:1" ht="16" x14ac:dyDescent="0.25">
      <c r="A13945" s="17"/>
    </row>
    <row r="13946" spans="1:1" ht="16" x14ac:dyDescent="0.25">
      <c r="A13946" s="17"/>
    </row>
    <row r="13947" spans="1:1" ht="16" x14ac:dyDescent="0.25">
      <c r="A13947" s="17"/>
    </row>
    <row r="13948" spans="1:1" ht="16" x14ac:dyDescent="0.25">
      <c r="A13948" s="17"/>
    </row>
    <row r="13949" spans="1:1" ht="16" x14ac:dyDescent="0.25">
      <c r="A13949" s="17"/>
    </row>
    <row r="13950" spans="1:1" ht="16" x14ac:dyDescent="0.25">
      <c r="A13950" s="17"/>
    </row>
    <row r="13951" spans="1:1" ht="16" x14ac:dyDescent="0.25">
      <c r="A13951" s="17"/>
    </row>
    <row r="13952" spans="1:1" ht="16" x14ac:dyDescent="0.25">
      <c r="A13952" s="17"/>
    </row>
    <row r="13953" spans="1:1" ht="16" x14ac:dyDescent="0.25">
      <c r="A13953" s="17"/>
    </row>
    <row r="13954" spans="1:1" ht="16" x14ac:dyDescent="0.25">
      <c r="A13954" s="17"/>
    </row>
    <row r="13955" spans="1:1" ht="16" x14ac:dyDescent="0.25">
      <c r="A13955" s="17"/>
    </row>
    <row r="13956" spans="1:1" ht="16" x14ac:dyDescent="0.25">
      <c r="A13956" s="17"/>
    </row>
    <row r="13957" spans="1:1" ht="16" x14ac:dyDescent="0.25">
      <c r="A13957" s="17"/>
    </row>
    <row r="13958" spans="1:1" ht="16" x14ac:dyDescent="0.25">
      <c r="A13958" s="17"/>
    </row>
    <row r="13959" spans="1:1" ht="16" x14ac:dyDescent="0.25">
      <c r="A13959" s="17"/>
    </row>
    <row r="13960" spans="1:1" ht="16" x14ac:dyDescent="0.25">
      <c r="A13960" s="17"/>
    </row>
    <row r="13961" spans="1:1" ht="16" x14ac:dyDescent="0.25">
      <c r="A13961" s="17"/>
    </row>
    <row r="13962" spans="1:1" ht="16" x14ac:dyDescent="0.25">
      <c r="A13962" s="17"/>
    </row>
    <row r="13963" spans="1:1" ht="16" x14ac:dyDescent="0.25">
      <c r="A13963" s="17"/>
    </row>
    <row r="13964" spans="1:1" ht="16" x14ac:dyDescent="0.25">
      <c r="A13964" s="17"/>
    </row>
    <row r="13965" spans="1:1" ht="16" x14ac:dyDescent="0.25">
      <c r="A13965" s="17"/>
    </row>
    <row r="13966" spans="1:1" ht="16" x14ac:dyDescent="0.25">
      <c r="A13966" s="17"/>
    </row>
    <row r="13967" spans="1:1" ht="16" x14ac:dyDescent="0.25">
      <c r="A13967" s="17"/>
    </row>
    <row r="13968" spans="1:1" ht="16" x14ac:dyDescent="0.25">
      <c r="A13968" s="17"/>
    </row>
    <row r="13969" spans="1:1" ht="16" x14ac:dyDescent="0.25">
      <c r="A13969" s="17"/>
    </row>
    <row r="13970" spans="1:1" ht="16" x14ac:dyDescent="0.25">
      <c r="A13970" s="17"/>
    </row>
    <row r="13971" spans="1:1" ht="16" x14ac:dyDescent="0.25">
      <c r="A13971" s="17"/>
    </row>
    <row r="13972" spans="1:1" ht="16" x14ac:dyDescent="0.25">
      <c r="A13972" s="17"/>
    </row>
    <row r="13973" spans="1:1" ht="16" x14ac:dyDescent="0.25">
      <c r="A13973" s="17"/>
    </row>
    <row r="13974" spans="1:1" ht="16" x14ac:dyDescent="0.25">
      <c r="A13974" s="17"/>
    </row>
    <row r="13975" spans="1:1" ht="16" x14ac:dyDescent="0.25">
      <c r="A13975" s="17"/>
    </row>
    <row r="13976" spans="1:1" ht="16" x14ac:dyDescent="0.25">
      <c r="A13976" s="17"/>
    </row>
    <row r="13977" spans="1:1" ht="16" x14ac:dyDescent="0.25">
      <c r="A13977" s="17"/>
    </row>
    <row r="13978" spans="1:1" ht="16" x14ac:dyDescent="0.25">
      <c r="A13978" s="17"/>
    </row>
    <row r="13979" spans="1:1" ht="16" x14ac:dyDescent="0.25">
      <c r="A13979" s="17"/>
    </row>
    <row r="13980" spans="1:1" ht="16" x14ac:dyDescent="0.25">
      <c r="A13980" s="17"/>
    </row>
    <row r="13981" spans="1:1" ht="16" x14ac:dyDescent="0.25">
      <c r="A13981" s="17"/>
    </row>
    <row r="13982" spans="1:1" ht="16" x14ac:dyDescent="0.25">
      <c r="A13982" s="17"/>
    </row>
    <row r="13983" spans="1:1" ht="16" x14ac:dyDescent="0.25">
      <c r="A13983" s="17"/>
    </row>
    <row r="13984" spans="1:1" ht="16" x14ac:dyDescent="0.25">
      <c r="A13984" s="17"/>
    </row>
    <row r="13985" spans="1:1" ht="16" x14ac:dyDescent="0.25">
      <c r="A13985" s="17"/>
    </row>
    <row r="13986" spans="1:1" ht="16" x14ac:dyDescent="0.25">
      <c r="A13986" s="17"/>
    </row>
    <row r="13987" spans="1:1" ht="16" x14ac:dyDescent="0.25">
      <c r="A13987" s="17"/>
    </row>
    <row r="13988" spans="1:1" ht="16" x14ac:dyDescent="0.25">
      <c r="A13988" s="17"/>
    </row>
    <row r="13989" spans="1:1" ht="16" x14ac:dyDescent="0.25">
      <c r="A13989" s="17"/>
    </row>
    <row r="13990" spans="1:1" ht="16" x14ac:dyDescent="0.25">
      <c r="A13990" s="17"/>
    </row>
    <row r="13991" spans="1:1" ht="16" x14ac:dyDescent="0.25">
      <c r="A13991" s="17"/>
    </row>
    <row r="13992" spans="1:1" ht="16" x14ac:dyDescent="0.25">
      <c r="A13992" s="17"/>
    </row>
    <row r="13993" spans="1:1" ht="16" x14ac:dyDescent="0.25">
      <c r="A13993" s="17"/>
    </row>
    <row r="13994" spans="1:1" ht="16" x14ac:dyDescent="0.25">
      <c r="A13994" s="17"/>
    </row>
    <row r="13995" spans="1:1" ht="16" x14ac:dyDescent="0.25">
      <c r="A13995" s="17"/>
    </row>
    <row r="13996" spans="1:1" ht="16" x14ac:dyDescent="0.25">
      <c r="A13996" s="17"/>
    </row>
    <row r="13997" spans="1:1" ht="16" x14ac:dyDescent="0.25">
      <c r="A13997" s="17"/>
    </row>
    <row r="13998" spans="1:1" ht="16" x14ac:dyDescent="0.25">
      <c r="A13998" s="17"/>
    </row>
    <row r="13999" spans="1:1" ht="16" x14ac:dyDescent="0.25">
      <c r="A13999" s="17"/>
    </row>
    <row r="14000" spans="1:1" ht="16" x14ac:dyDescent="0.25">
      <c r="A14000" s="17"/>
    </row>
    <row r="14001" spans="1:1" ht="16" x14ac:dyDescent="0.25">
      <c r="A14001" s="17"/>
    </row>
    <row r="14002" spans="1:1" ht="16" x14ac:dyDescent="0.25">
      <c r="A14002" s="17"/>
    </row>
    <row r="14003" spans="1:1" ht="16" x14ac:dyDescent="0.25">
      <c r="A14003" s="17"/>
    </row>
    <row r="14004" spans="1:1" ht="16" x14ac:dyDescent="0.25">
      <c r="A14004" s="17"/>
    </row>
    <row r="14005" spans="1:1" ht="16" x14ac:dyDescent="0.25">
      <c r="A14005" s="17"/>
    </row>
    <row r="14006" spans="1:1" ht="16" x14ac:dyDescent="0.25">
      <c r="A14006" s="17"/>
    </row>
    <row r="14007" spans="1:1" ht="16" x14ac:dyDescent="0.25">
      <c r="A14007" s="17"/>
    </row>
    <row r="14008" spans="1:1" ht="16" x14ac:dyDescent="0.25">
      <c r="A14008" s="17"/>
    </row>
    <row r="14009" spans="1:1" ht="16" x14ac:dyDescent="0.25">
      <c r="A14009" s="17"/>
    </row>
    <row r="14010" spans="1:1" ht="16" x14ac:dyDescent="0.25">
      <c r="A14010" s="17"/>
    </row>
    <row r="14011" spans="1:1" ht="16" x14ac:dyDescent="0.25">
      <c r="A14011" s="17"/>
    </row>
    <row r="14012" spans="1:1" ht="16" x14ac:dyDescent="0.25">
      <c r="A14012" s="17"/>
    </row>
    <row r="14013" spans="1:1" ht="16" x14ac:dyDescent="0.25">
      <c r="A14013" s="17"/>
    </row>
    <row r="14014" spans="1:1" ht="16" x14ac:dyDescent="0.25">
      <c r="A14014" s="17"/>
    </row>
    <row r="14015" spans="1:1" ht="16" x14ac:dyDescent="0.25">
      <c r="A14015" s="17"/>
    </row>
    <row r="14016" spans="1:1" ht="16" x14ac:dyDescent="0.25">
      <c r="A14016" s="17"/>
    </row>
    <row r="14017" spans="1:1" ht="16" x14ac:dyDescent="0.25">
      <c r="A14017" s="17"/>
    </row>
    <row r="14018" spans="1:1" ht="16" x14ac:dyDescent="0.25">
      <c r="A14018" s="17"/>
    </row>
    <row r="14019" spans="1:1" ht="16" x14ac:dyDescent="0.25">
      <c r="A14019" s="17"/>
    </row>
    <row r="14020" spans="1:1" ht="16" x14ac:dyDescent="0.25">
      <c r="A14020" s="17"/>
    </row>
    <row r="14021" spans="1:1" ht="16" x14ac:dyDescent="0.25">
      <c r="A14021" s="17"/>
    </row>
    <row r="14022" spans="1:1" ht="16" x14ac:dyDescent="0.25">
      <c r="A14022" s="17"/>
    </row>
    <row r="14023" spans="1:1" ht="16" x14ac:dyDescent="0.25">
      <c r="A14023" s="17"/>
    </row>
    <row r="14024" spans="1:1" ht="16" x14ac:dyDescent="0.25">
      <c r="A14024" s="17"/>
    </row>
    <row r="14025" spans="1:1" ht="16" x14ac:dyDescent="0.25">
      <c r="A14025" s="17"/>
    </row>
    <row r="14026" spans="1:1" ht="16" x14ac:dyDescent="0.25">
      <c r="A14026" s="17"/>
    </row>
    <row r="14027" spans="1:1" ht="16" x14ac:dyDescent="0.25">
      <c r="A14027" s="17"/>
    </row>
    <row r="14028" spans="1:1" ht="16" x14ac:dyDescent="0.25">
      <c r="A14028" s="17"/>
    </row>
    <row r="14029" spans="1:1" ht="16" x14ac:dyDescent="0.25">
      <c r="A14029" s="17"/>
    </row>
    <row r="14030" spans="1:1" ht="16" x14ac:dyDescent="0.25">
      <c r="A14030" s="17"/>
    </row>
    <row r="14031" spans="1:1" ht="16" x14ac:dyDescent="0.25">
      <c r="A14031" s="17"/>
    </row>
    <row r="14032" spans="1:1" ht="16" x14ac:dyDescent="0.25">
      <c r="A14032" s="17"/>
    </row>
    <row r="14033" spans="1:1" ht="16" x14ac:dyDescent="0.25">
      <c r="A14033" s="17"/>
    </row>
    <row r="14034" spans="1:1" ht="16" x14ac:dyDescent="0.25">
      <c r="A14034" s="17"/>
    </row>
    <row r="14035" spans="1:1" ht="16" x14ac:dyDescent="0.25">
      <c r="A14035" s="17"/>
    </row>
    <row r="14036" spans="1:1" ht="16" x14ac:dyDescent="0.25">
      <c r="A14036" s="17"/>
    </row>
    <row r="14037" spans="1:1" ht="16" x14ac:dyDescent="0.25">
      <c r="A14037" s="17"/>
    </row>
    <row r="14038" spans="1:1" ht="16" x14ac:dyDescent="0.25">
      <c r="A14038" s="17"/>
    </row>
    <row r="14039" spans="1:1" ht="16" x14ac:dyDescent="0.25">
      <c r="A14039" s="17"/>
    </row>
    <row r="14040" spans="1:1" ht="16" x14ac:dyDescent="0.25">
      <c r="A14040" s="17"/>
    </row>
    <row r="14041" spans="1:1" ht="16" x14ac:dyDescent="0.25">
      <c r="A14041" s="17"/>
    </row>
    <row r="14042" spans="1:1" ht="16" x14ac:dyDescent="0.25">
      <c r="A14042" s="17"/>
    </row>
    <row r="14043" spans="1:1" ht="16" x14ac:dyDescent="0.25">
      <c r="A14043" s="17"/>
    </row>
    <row r="14044" spans="1:1" ht="16" x14ac:dyDescent="0.25">
      <c r="A14044" s="17"/>
    </row>
    <row r="14045" spans="1:1" ht="16" x14ac:dyDescent="0.25">
      <c r="A14045" s="17"/>
    </row>
    <row r="14046" spans="1:1" ht="16" x14ac:dyDescent="0.25">
      <c r="A14046" s="17"/>
    </row>
    <row r="14047" spans="1:1" ht="16" x14ac:dyDescent="0.25">
      <c r="A14047" s="17"/>
    </row>
    <row r="14048" spans="1:1" ht="16" x14ac:dyDescent="0.25">
      <c r="A14048" s="17"/>
    </row>
    <row r="14049" spans="1:1" ht="16" x14ac:dyDescent="0.25">
      <c r="A14049" s="17"/>
    </row>
    <row r="14050" spans="1:1" ht="16" x14ac:dyDescent="0.25">
      <c r="A14050" s="17"/>
    </row>
    <row r="14051" spans="1:1" ht="16" x14ac:dyDescent="0.25">
      <c r="A14051" s="17"/>
    </row>
    <row r="14052" spans="1:1" ht="16" x14ac:dyDescent="0.25">
      <c r="A14052" s="17"/>
    </row>
    <row r="14053" spans="1:1" ht="16" x14ac:dyDescent="0.25">
      <c r="A14053" s="17"/>
    </row>
    <row r="14054" spans="1:1" ht="16" x14ac:dyDescent="0.25">
      <c r="A14054" s="17"/>
    </row>
    <row r="14055" spans="1:1" ht="16" x14ac:dyDescent="0.25">
      <c r="A14055" s="17"/>
    </row>
    <row r="14056" spans="1:1" ht="16" x14ac:dyDescent="0.25">
      <c r="A14056" s="17"/>
    </row>
    <row r="14057" spans="1:1" ht="16" x14ac:dyDescent="0.25">
      <c r="A14057" s="17"/>
    </row>
    <row r="14058" spans="1:1" ht="16" x14ac:dyDescent="0.25">
      <c r="A14058" s="17"/>
    </row>
    <row r="14059" spans="1:1" ht="16" x14ac:dyDescent="0.25">
      <c r="A14059" s="17"/>
    </row>
    <row r="14060" spans="1:1" ht="16" x14ac:dyDescent="0.25">
      <c r="A14060" s="17"/>
    </row>
    <row r="14061" spans="1:1" ht="16" x14ac:dyDescent="0.25">
      <c r="A14061" s="17"/>
    </row>
    <row r="14062" spans="1:1" ht="16" x14ac:dyDescent="0.25">
      <c r="A14062" s="17"/>
    </row>
    <row r="14063" spans="1:1" ht="16" x14ac:dyDescent="0.25">
      <c r="A14063" s="17"/>
    </row>
    <row r="14064" spans="1:1" ht="16" x14ac:dyDescent="0.25">
      <c r="A14064" s="17"/>
    </row>
    <row r="14065" spans="1:1" ht="16" x14ac:dyDescent="0.25">
      <c r="A14065" s="17"/>
    </row>
    <row r="14066" spans="1:1" ht="16" x14ac:dyDescent="0.25">
      <c r="A14066" s="17"/>
    </row>
    <row r="14067" spans="1:1" ht="16" x14ac:dyDescent="0.25">
      <c r="A14067" s="17"/>
    </row>
    <row r="14068" spans="1:1" ht="16" x14ac:dyDescent="0.25">
      <c r="A14068" s="17"/>
    </row>
    <row r="14069" spans="1:1" ht="16" x14ac:dyDescent="0.25">
      <c r="A14069" s="17"/>
    </row>
    <row r="14070" spans="1:1" ht="16" x14ac:dyDescent="0.25">
      <c r="A14070" s="17"/>
    </row>
    <row r="14071" spans="1:1" ht="16" x14ac:dyDescent="0.25">
      <c r="A14071" s="17"/>
    </row>
    <row r="14072" spans="1:1" ht="16" x14ac:dyDescent="0.25">
      <c r="A14072" s="17"/>
    </row>
    <row r="14073" spans="1:1" ht="16" x14ac:dyDescent="0.25">
      <c r="A14073" s="17"/>
    </row>
    <row r="14074" spans="1:1" ht="16" x14ac:dyDescent="0.25">
      <c r="A14074" s="17"/>
    </row>
    <row r="14075" spans="1:1" ht="16" x14ac:dyDescent="0.25">
      <c r="A14075" s="17"/>
    </row>
    <row r="14076" spans="1:1" ht="16" x14ac:dyDescent="0.25">
      <c r="A14076" s="17"/>
    </row>
    <row r="14077" spans="1:1" ht="16" x14ac:dyDescent="0.25">
      <c r="A14077" s="17"/>
    </row>
    <row r="14078" spans="1:1" ht="16" x14ac:dyDescent="0.25">
      <c r="A14078" s="17"/>
    </row>
    <row r="14079" spans="1:1" ht="16" x14ac:dyDescent="0.25">
      <c r="A14079" s="17"/>
    </row>
    <row r="14080" spans="1:1" ht="16" x14ac:dyDescent="0.25">
      <c r="A14080" s="17"/>
    </row>
    <row r="14081" spans="1:1" ht="16" x14ac:dyDescent="0.25">
      <c r="A14081" s="17"/>
    </row>
    <row r="14082" spans="1:1" ht="16" x14ac:dyDescent="0.25">
      <c r="A14082" s="17"/>
    </row>
    <row r="14083" spans="1:1" ht="16" x14ac:dyDescent="0.25">
      <c r="A14083" s="17"/>
    </row>
    <row r="14084" spans="1:1" ht="16" x14ac:dyDescent="0.25">
      <c r="A14084" s="17"/>
    </row>
    <row r="14085" spans="1:1" ht="16" x14ac:dyDescent="0.25">
      <c r="A14085" s="17"/>
    </row>
    <row r="14086" spans="1:1" ht="16" x14ac:dyDescent="0.25">
      <c r="A14086" s="17"/>
    </row>
    <row r="14087" spans="1:1" ht="16" x14ac:dyDescent="0.25">
      <c r="A14087" s="17"/>
    </row>
    <row r="14088" spans="1:1" ht="16" x14ac:dyDescent="0.25">
      <c r="A14088" s="17"/>
    </row>
    <row r="14089" spans="1:1" ht="16" x14ac:dyDescent="0.25">
      <c r="A14089" s="17"/>
    </row>
    <row r="14090" spans="1:1" ht="16" x14ac:dyDescent="0.25">
      <c r="A14090" s="17"/>
    </row>
    <row r="14091" spans="1:1" ht="16" x14ac:dyDescent="0.25">
      <c r="A14091" s="17"/>
    </row>
    <row r="14092" spans="1:1" ht="16" x14ac:dyDescent="0.25">
      <c r="A14092" s="17"/>
    </row>
    <row r="14093" spans="1:1" ht="16" x14ac:dyDescent="0.25">
      <c r="A14093" s="17"/>
    </row>
    <row r="14094" spans="1:1" ht="16" x14ac:dyDescent="0.25">
      <c r="A14094" s="17"/>
    </row>
    <row r="14095" spans="1:1" ht="16" x14ac:dyDescent="0.25">
      <c r="A14095" s="17"/>
    </row>
    <row r="14096" spans="1:1" ht="16" x14ac:dyDescent="0.25">
      <c r="A14096" s="17"/>
    </row>
    <row r="14097" spans="1:1" ht="16" x14ac:dyDescent="0.25">
      <c r="A14097" s="17"/>
    </row>
    <row r="14098" spans="1:1" ht="16" x14ac:dyDescent="0.25">
      <c r="A14098" s="17"/>
    </row>
    <row r="14099" spans="1:1" ht="16" x14ac:dyDescent="0.25">
      <c r="A14099" s="17"/>
    </row>
    <row r="14100" spans="1:1" ht="16" x14ac:dyDescent="0.25">
      <c r="A14100" s="17"/>
    </row>
    <row r="14101" spans="1:1" ht="16" x14ac:dyDescent="0.25">
      <c r="A14101" s="17"/>
    </row>
    <row r="14102" spans="1:1" ht="16" x14ac:dyDescent="0.25">
      <c r="A14102" s="17"/>
    </row>
    <row r="14103" spans="1:1" ht="16" x14ac:dyDescent="0.25">
      <c r="A14103" s="17"/>
    </row>
    <row r="14104" spans="1:1" ht="16" x14ac:dyDescent="0.25">
      <c r="A14104" s="17"/>
    </row>
    <row r="14105" spans="1:1" ht="16" x14ac:dyDescent="0.25">
      <c r="A14105" s="17"/>
    </row>
    <row r="14106" spans="1:1" ht="16" x14ac:dyDescent="0.25">
      <c r="A14106" s="17"/>
    </row>
    <row r="14107" spans="1:1" ht="16" x14ac:dyDescent="0.25">
      <c r="A14107" s="17"/>
    </row>
    <row r="14108" spans="1:1" ht="16" x14ac:dyDescent="0.25">
      <c r="A14108" s="17"/>
    </row>
    <row r="14109" spans="1:1" ht="16" x14ac:dyDescent="0.25">
      <c r="A14109" s="17"/>
    </row>
    <row r="14110" spans="1:1" ht="16" x14ac:dyDescent="0.25">
      <c r="A14110" s="17"/>
    </row>
    <row r="14111" spans="1:1" ht="16" x14ac:dyDescent="0.25">
      <c r="A14111" s="17"/>
    </row>
    <row r="14112" spans="1:1" ht="16" x14ac:dyDescent="0.25">
      <c r="A14112" s="17"/>
    </row>
    <row r="14113" spans="1:1" ht="16" x14ac:dyDescent="0.25">
      <c r="A14113" s="17"/>
    </row>
    <row r="14114" spans="1:1" ht="16" x14ac:dyDescent="0.25">
      <c r="A14114" s="17"/>
    </row>
    <row r="14115" spans="1:1" ht="16" x14ac:dyDescent="0.25">
      <c r="A14115" s="17"/>
    </row>
    <row r="14116" spans="1:1" ht="16" x14ac:dyDescent="0.25">
      <c r="A14116" s="17"/>
    </row>
    <row r="14117" spans="1:1" ht="16" x14ac:dyDescent="0.25">
      <c r="A14117" s="17"/>
    </row>
    <row r="14118" spans="1:1" ht="16" x14ac:dyDescent="0.25">
      <c r="A14118" s="17"/>
    </row>
    <row r="14119" spans="1:1" ht="16" x14ac:dyDescent="0.25">
      <c r="A14119" s="17"/>
    </row>
    <row r="14120" spans="1:1" ht="16" x14ac:dyDescent="0.25">
      <c r="A14120" s="17"/>
    </row>
    <row r="14121" spans="1:1" ht="16" x14ac:dyDescent="0.25">
      <c r="A14121" s="17"/>
    </row>
    <row r="14122" spans="1:1" ht="16" x14ac:dyDescent="0.25">
      <c r="A14122" s="17"/>
    </row>
    <row r="14123" spans="1:1" ht="16" x14ac:dyDescent="0.25">
      <c r="A14123" s="17"/>
    </row>
    <row r="14124" spans="1:1" ht="16" x14ac:dyDescent="0.25">
      <c r="A14124" s="17"/>
    </row>
    <row r="14125" spans="1:1" ht="16" x14ac:dyDescent="0.25">
      <c r="A14125" s="17"/>
    </row>
    <row r="14126" spans="1:1" ht="16" x14ac:dyDescent="0.25">
      <c r="A14126" s="17"/>
    </row>
    <row r="14127" spans="1:1" ht="16" x14ac:dyDescent="0.25">
      <c r="A14127" s="17"/>
    </row>
    <row r="14128" spans="1:1" ht="16" x14ac:dyDescent="0.25">
      <c r="A14128" s="17"/>
    </row>
    <row r="14129" spans="1:1" ht="16" x14ac:dyDescent="0.25">
      <c r="A14129" s="17"/>
    </row>
    <row r="14130" spans="1:1" ht="16" x14ac:dyDescent="0.25">
      <c r="A14130" s="17"/>
    </row>
    <row r="14131" spans="1:1" ht="16" x14ac:dyDescent="0.25">
      <c r="A14131" s="17"/>
    </row>
    <row r="14132" spans="1:1" ht="16" x14ac:dyDescent="0.25">
      <c r="A14132" s="17"/>
    </row>
    <row r="14133" spans="1:1" ht="16" x14ac:dyDescent="0.25">
      <c r="A14133" s="17"/>
    </row>
    <row r="14134" spans="1:1" ht="16" x14ac:dyDescent="0.25">
      <c r="A14134" s="17"/>
    </row>
    <row r="14135" spans="1:1" ht="16" x14ac:dyDescent="0.25">
      <c r="A14135" s="17"/>
    </row>
    <row r="14136" spans="1:1" ht="16" x14ac:dyDescent="0.25">
      <c r="A14136" s="17"/>
    </row>
    <row r="14137" spans="1:1" ht="16" x14ac:dyDescent="0.25">
      <c r="A14137" s="17"/>
    </row>
    <row r="14138" spans="1:1" ht="16" x14ac:dyDescent="0.25">
      <c r="A14138" s="17"/>
    </row>
    <row r="14139" spans="1:1" ht="16" x14ac:dyDescent="0.25">
      <c r="A14139" s="17"/>
    </row>
    <row r="14140" spans="1:1" ht="16" x14ac:dyDescent="0.25">
      <c r="A14140" s="17"/>
    </row>
    <row r="14141" spans="1:1" ht="16" x14ac:dyDescent="0.25">
      <c r="A14141" s="17"/>
    </row>
    <row r="14142" spans="1:1" ht="16" x14ac:dyDescent="0.25">
      <c r="A14142" s="17"/>
    </row>
    <row r="14143" spans="1:1" ht="16" x14ac:dyDescent="0.25">
      <c r="A14143" s="17"/>
    </row>
    <row r="14144" spans="1:1" ht="16" x14ac:dyDescent="0.25">
      <c r="A14144" s="17"/>
    </row>
    <row r="14145" spans="1:1" ht="16" x14ac:dyDescent="0.25">
      <c r="A14145" s="17"/>
    </row>
    <row r="14146" spans="1:1" ht="16" x14ac:dyDescent="0.25">
      <c r="A14146" s="17"/>
    </row>
    <row r="14147" spans="1:1" ht="16" x14ac:dyDescent="0.25">
      <c r="A14147" s="17"/>
    </row>
    <row r="14148" spans="1:1" ht="16" x14ac:dyDescent="0.25">
      <c r="A14148" s="17"/>
    </row>
    <row r="14149" spans="1:1" ht="16" x14ac:dyDescent="0.25">
      <c r="A14149" s="17"/>
    </row>
    <row r="14150" spans="1:1" ht="16" x14ac:dyDescent="0.25">
      <c r="A14150" s="17"/>
    </row>
    <row r="14151" spans="1:1" ht="16" x14ac:dyDescent="0.25">
      <c r="A14151" s="17"/>
    </row>
    <row r="14152" spans="1:1" ht="16" x14ac:dyDescent="0.25">
      <c r="A14152" s="17"/>
    </row>
    <row r="14153" spans="1:1" ht="16" x14ac:dyDescent="0.25">
      <c r="A14153" s="17"/>
    </row>
    <row r="14154" spans="1:1" ht="16" x14ac:dyDescent="0.25">
      <c r="A14154" s="17"/>
    </row>
    <row r="14155" spans="1:1" ht="16" x14ac:dyDescent="0.25">
      <c r="A14155" s="17"/>
    </row>
    <row r="14156" spans="1:1" ht="16" x14ac:dyDescent="0.25">
      <c r="A14156" s="17"/>
    </row>
    <row r="14157" spans="1:1" ht="16" x14ac:dyDescent="0.25">
      <c r="A14157" s="17"/>
    </row>
    <row r="14158" spans="1:1" ht="16" x14ac:dyDescent="0.25">
      <c r="A14158" s="17"/>
    </row>
    <row r="14159" spans="1:1" ht="16" x14ac:dyDescent="0.25">
      <c r="A14159" s="17"/>
    </row>
    <row r="14160" spans="1:1" ht="16" x14ac:dyDescent="0.25">
      <c r="A14160" s="17"/>
    </row>
    <row r="14161" spans="1:1" ht="16" x14ac:dyDescent="0.25">
      <c r="A14161" s="17"/>
    </row>
    <row r="14162" spans="1:1" ht="16" x14ac:dyDescent="0.25">
      <c r="A14162" s="17"/>
    </row>
    <row r="14163" spans="1:1" ht="16" x14ac:dyDescent="0.25">
      <c r="A14163" s="17"/>
    </row>
    <row r="14164" spans="1:1" ht="16" x14ac:dyDescent="0.25">
      <c r="A14164" s="17"/>
    </row>
    <row r="14165" spans="1:1" ht="16" x14ac:dyDescent="0.25">
      <c r="A14165" s="17"/>
    </row>
    <row r="14166" spans="1:1" ht="16" x14ac:dyDescent="0.25">
      <c r="A14166" s="17"/>
    </row>
    <row r="14167" spans="1:1" ht="16" x14ac:dyDescent="0.25">
      <c r="A14167" s="17"/>
    </row>
    <row r="14168" spans="1:1" ht="16" x14ac:dyDescent="0.25">
      <c r="A14168" s="17"/>
    </row>
    <row r="14169" spans="1:1" ht="16" x14ac:dyDescent="0.25">
      <c r="A14169" s="17"/>
    </row>
    <row r="14170" spans="1:1" ht="16" x14ac:dyDescent="0.25">
      <c r="A14170" s="17"/>
    </row>
    <row r="14171" spans="1:1" ht="16" x14ac:dyDescent="0.25">
      <c r="A14171" s="17"/>
    </row>
    <row r="14172" spans="1:1" ht="16" x14ac:dyDescent="0.25">
      <c r="A14172" s="17"/>
    </row>
    <row r="14173" spans="1:1" ht="16" x14ac:dyDescent="0.25">
      <c r="A14173" s="17"/>
    </row>
    <row r="14174" spans="1:1" ht="16" x14ac:dyDescent="0.25">
      <c r="A14174" s="17"/>
    </row>
    <row r="14175" spans="1:1" ht="16" x14ac:dyDescent="0.25">
      <c r="A14175" s="17"/>
    </row>
    <row r="14176" spans="1:1" ht="16" x14ac:dyDescent="0.25">
      <c r="A14176" s="17"/>
    </row>
    <row r="14177" spans="1:1" ht="16" x14ac:dyDescent="0.25">
      <c r="A14177" s="17"/>
    </row>
    <row r="14178" spans="1:1" ht="16" x14ac:dyDescent="0.25">
      <c r="A14178" s="17"/>
    </row>
    <row r="14179" spans="1:1" ht="16" x14ac:dyDescent="0.25">
      <c r="A14179" s="17"/>
    </row>
    <row r="14180" spans="1:1" ht="16" x14ac:dyDescent="0.25">
      <c r="A14180" s="17"/>
    </row>
    <row r="14181" spans="1:1" ht="16" x14ac:dyDescent="0.25">
      <c r="A14181" s="17"/>
    </row>
    <row r="14182" spans="1:1" ht="16" x14ac:dyDescent="0.25">
      <c r="A14182" s="17"/>
    </row>
    <row r="14183" spans="1:1" ht="16" x14ac:dyDescent="0.25">
      <c r="A14183" s="17"/>
    </row>
    <row r="14184" spans="1:1" ht="16" x14ac:dyDescent="0.25">
      <c r="A14184" s="17"/>
    </row>
    <row r="14185" spans="1:1" ht="16" x14ac:dyDescent="0.25">
      <c r="A14185" s="17"/>
    </row>
    <row r="14186" spans="1:1" ht="16" x14ac:dyDescent="0.25">
      <c r="A14186" s="17"/>
    </row>
    <row r="14187" spans="1:1" ht="16" x14ac:dyDescent="0.25">
      <c r="A14187" s="17"/>
    </row>
    <row r="14188" spans="1:1" ht="16" x14ac:dyDescent="0.25">
      <c r="A14188" s="17"/>
    </row>
    <row r="14189" spans="1:1" ht="16" x14ac:dyDescent="0.25">
      <c r="A14189" s="17"/>
    </row>
    <row r="14190" spans="1:1" ht="16" x14ac:dyDescent="0.25">
      <c r="A14190" s="17"/>
    </row>
    <row r="14191" spans="1:1" ht="16" x14ac:dyDescent="0.25">
      <c r="A14191" s="17"/>
    </row>
    <row r="14192" spans="1:1" ht="16" x14ac:dyDescent="0.25">
      <c r="A14192" s="17"/>
    </row>
    <row r="14193" spans="1:1" ht="16" x14ac:dyDescent="0.25">
      <c r="A14193" s="17"/>
    </row>
    <row r="14194" spans="1:1" ht="16" x14ac:dyDescent="0.25">
      <c r="A14194" s="17"/>
    </row>
    <row r="14195" spans="1:1" ht="16" x14ac:dyDescent="0.25">
      <c r="A14195" s="17"/>
    </row>
    <row r="14196" spans="1:1" ht="16" x14ac:dyDescent="0.25">
      <c r="A14196" s="17"/>
    </row>
    <row r="14197" spans="1:1" ht="16" x14ac:dyDescent="0.25">
      <c r="A14197" s="17"/>
    </row>
    <row r="14198" spans="1:1" ht="16" x14ac:dyDescent="0.25">
      <c r="A14198" s="17"/>
    </row>
    <row r="14199" spans="1:1" ht="16" x14ac:dyDescent="0.25">
      <c r="A14199" s="17"/>
    </row>
    <row r="14200" spans="1:1" ht="16" x14ac:dyDescent="0.25">
      <c r="A14200" s="17"/>
    </row>
    <row r="14201" spans="1:1" ht="16" x14ac:dyDescent="0.25">
      <c r="A14201" s="17"/>
    </row>
    <row r="14202" spans="1:1" ht="16" x14ac:dyDescent="0.25">
      <c r="A14202" s="17"/>
    </row>
    <row r="14203" spans="1:1" ht="16" x14ac:dyDescent="0.25">
      <c r="A14203" s="17"/>
    </row>
    <row r="14204" spans="1:1" ht="16" x14ac:dyDescent="0.25">
      <c r="A14204" s="17"/>
    </row>
    <row r="14205" spans="1:1" ht="16" x14ac:dyDescent="0.25">
      <c r="A14205" s="17"/>
    </row>
    <row r="14206" spans="1:1" ht="16" x14ac:dyDescent="0.25">
      <c r="A14206" s="17"/>
    </row>
    <row r="14207" spans="1:1" ht="16" x14ac:dyDescent="0.25">
      <c r="A14207" s="17"/>
    </row>
    <row r="14208" spans="1:1" ht="16" x14ac:dyDescent="0.25">
      <c r="A14208" s="17"/>
    </row>
    <row r="14209" spans="1:1" ht="16" x14ac:dyDescent="0.25">
      <c r="A14209" s="17"/>
    </row>
    <row r="14210" spans="1:1" ht="16" x14ac:dyDescent="0.25">
      <c r="A14210" s="17"/>
    </row>
    <row r="14211" spans="1:1" ht="16" x14ac:dyDescent="0.25">
      <c r="A14211" s="17"/>
    </row>
    <row r="14212" spans="1:1" ht="16" x14ac:dyDescent="0.25">
      <c r="A14212" s="17"/>
    </row>
    <row r="14213" spans="1:1" ht="16" x14ac:dyDescent="0.25">
      <c r="A14213" s="17"/>
    </row>
    <row r="14214" spans="1:1" ht="16" x14ac:dyDescent="0.25">
      <c r="A14214" s="17"/>
    </row>
    <row r="14215" spans="1:1" ht="16" x14ac:dyDescent="0.25">
      <c r="A14215" s="17"/>
    </row>
    <row r="14216" spans="1:1" ht="16" x14ac:dyDescent="0.25">
      <c r="A14216" s="17"/>
    </row>
    <row r="14217" spans="1:1" ht="16" x14ac:dyDescent="0.25">
      <c r="A14217" s="17"/>
    </row>
    <row r="14218" spans="1:1" ht="16" x14ac:dyDescent="0.25">
      <c r="A14218" s="17"/>
    </row>
    <row r="14219" spans="1:1" ht="16" x14ac:dyDescent="0.25">
      <c r="A14219" s="17"/>
    </row>
    <row r="14220" spans="1:1" ht="16" x14ac:dyDescent="0.25">
      <c r="A14220" s="17"/>
    </row>
    <row r="14221" spans="1:1" ht="16" x14ac:dyDescent="0.25">
      <c r="A14221" s="17"/>
    </row>
    <row r="14222" spans="1:1" ht="16" x14ac:dyDescent="0.25">
      <c r="A14222" s="17"/>
    </row>
    <row r="14223" spans="1:1" ht="16" x14ac:dyDescent="0.25">
      <c r="A14223" s="17"/>
    </row>
    <row r="14224" spans="1:1" ht="16" x14ac:dyDescent="0.25">
      <c r="A14224" s="17"/>
    </row>
    <row r="14225" spans="1:1" ht="16" x14ac:dyDescent="0.25">
      <c r="A14225" s="17"/>
    </row>
    <row r="14226" spans="1:1" ht="16" x14ac:dyDescent="0.25">
      <c r="A14226" s="17"/>
    </row>
    <row r="14227" spans="1:1" ht="16" x14ac:dyDescent="0.25">
      <c r="A14227" s="17"/>
    </row>
    <row r="14228" spans="1:1" ht="16" x14ac:dyDescent="0.25">
      <c r="A14228" s="17"/>
    </row>
    <row r="14229" spans="1:1" ht="16" x14ac:dyDescent="0.25">
      <c r="A14229" s="17"/>
    </row>
    <row r="14230" spans="1:1" ht="16" x14ac:dyDescent="0.25">
      <c r="A14230" s="17"/>
    </row>
    <row r="14231" spans="1:1" ht="16" x14ac:dyDescent="0.25">
      <c r="A14231" s="17"/>
    </row>
    <row r="14232" spans="1:1" ht="16" x14ac:dyDescent="0.25">
      <c r="A14232" s="17"/>
    </row>
    <row r="14233" spans="1:1" ht="16" x14ac:dyDescent="0.25">
      <c r="A14233" s="17"/>
    </row>
    <row r="14234" spans="1:1" ht="16" x14ac:dyDescent="0.25">
      <c r="A14234" s="17"/>
    </row>
    <row r="14235" spans="1:1" ht="16" x14ac:dyDescent="0.25">
      <c r="A14235" s="17"/>
    </row>
    <row r="14236" spans="1:1" ht="16" x14ac:dyDescent="0.25">
      <c r="A14236" s="17"/>
    </row>
    <row r="14237" spans="1:1" ht="16" x14ac:dyDescent="0.25">
      <c r="A14237" s="17"/>
    </row>
    <row r="14238" spans="1:1" ht="16" x14ac:dyDescent="0.25">
      <c r="A14238" s="17"/>
    </row>
    <row r="14239" spans="1:1" ht="16" x14ac:dyDescent="0.25">
      <c r="A14239" s="17"/>
    </row>
    <row r="14240" spans="1:1" ht="16" x14ac:dyDescent="0.25">
      <c r="A14240" s="17"/>
    </row>
    <row r="14241" spans="1:1" ht="16" x14ac:dyDescent="0.25">
      <c r="A14241" s="17"/>
    </row>
    <row r="14242" spans="1:1" ht="16" x14ac:dyDescent="0.25">
      <c r="A14242" s="17"/>
    </row>
    <row r="14243" spans="1:1" ht="16" x14ac:dyDescent="0.25">
      <c r="A14243" s="17"/>
    </row>
    <row r="14244" spans="1:1" ht="16" x14ac:dyDescent="0.25">
      <c r="A14244" s="17"/>
    </row>
    <row r="14245" spans="1:1" ht="16" x14ac:dyDescent="0.25">
      <c r="A14245" s="17"/>
    </row>
    <row r="14246" spans="1:1" ht="16" x14ac:dyDescent="0.25">
      <c r="A14246" s="17"/>
    </row>
    <row r="14247" spans="1:1" ht="16" x14ac:dyDescent="0.25">
      <c r="A14247" s="17"/>
    </row>
    <row r="14248" spans="1:1" ht="16" x14ac:dyDescent="0.25">
      <c r="A14248" s="17"/>
    </row>
    <row r="14249" spans="1:1" ht="16" x14ac:dyDescent="0.25">
      <c r="A14249" s="17"/>
    </row>
    <row r="14250" spans="1:1" ht="16" x14ac:dyDescent="0.25">
      <c r="A14250" s="17"/>
    </row>
    <row r="14251" spans="1:1" ht="16" x14ac:dyDescent="0.25">
      <c r="A14251" s="17"/>
    </row>
    <row r="14252" spans="1:1" ht="16" x14ac:dyDescent="0.25">
      <c r="A14252" s="17"/>
    </row>
    <row r="14253" spans="1:1" ht="16" x14ac:dyDescent="0.25">
      <c r="A14253" s="17"/>
    </row>
    <row r="14254" spans="1:1" ht="16" x14ac:dyDescent="0.25">
      <c r="A14254" s="17"/>
    </row>
    <row r="14255" spans="1:1" ht="16" x14ac:dyDescent="0.25">
      <c r="A14255" s="17"/>
    </row>
    <row r="14256" spans="1:1" ht="16" x14ac:dyDescent="0.25">
      <c r="A14256" s="17"/>
    </row>
    <row r="14257" spans="1:1" ht="16" x14ac:dyDescent="0.25">
      <c r="A14257" s="17"/>
    </row>
    <row r="14258" spans="1:1" ht="16" x14ac:dyDescent="0.25">
      <c r="A14258" s="17"/>
    </row>
    <row r="14259" spans="1:1" ht="16" x14ac:dyDescent="0.25">
      <c r="A14259" s="17"/>
    </row>
    <row r="14260" spans="1:1" ht="16" x14ac:dyDescent="0.25">
      <c r="A14260" s="17"/>
    </row>
    <row r="14261" spans="1:1" ht="16" x14ac:dyDescent="0.25">
      <c r="A14261" s="17"/>
    </row>
    <row r="14262" spans="1:1" ht="16" x14ac:dyDescent="0.25">
      <c r="A14262" s="17"/>
    </row>
    <row r="14263" spans="1:1" ht="16" x14ac:dyDescent="0.25">
      <c r="A14263" s="17"/>
    </row>
    <row r="14264" spans="1:1" ht="16" x14ac:dyDescent="0.25">
      <c r="A14264" s="17"/>
    </row>
    <row r="14265" spans="1:1" ht="16" x14ac:dyDescent="0.25">
      <c r="A14265" s="17"/>
    </row>
    <row r="14266" spans="1:1" ht="16" x14ac:dyDescent="0.25">
      <c r="A14266" s="17"/>
    </row>
    <row r="14267" spans="1:1" ht="16" x14ac:dyDescent="0.25">
      <c r="A14267" s="17"/>
    </row>
    <row r="14268" spans="1:1" ht="16" x14ac:dyDescent="0.25">
      <c r="A14268" s="17"/>
    </row>
    <row r="14269" spans="1:1" ht="16" x14ac:dyDescent="0.25">
      <c r="A14269" s="17"/>
    </row>
    <row r="14270" spans="1:1" ht="16" x14ac:dyDescent="0.25">
      <c r="A14270" s="17"/>
    </row>
    <row r="14271" spans="1:1" ht="16" x14ac:dyDescent="0.25">
      <c r="A14271" s="17"/>
    </row>
    <row r="14272" spans="1:1" ht="16" x14ac:dyDescent="0.25">
      <c r="A14272" s="17"/>
    </row>
    <row r="14273" spans="1:1" ht="16" x14ac:dyDescent="0.25">
      <c r="A14273" s="17"/>
    </row>
    <row r="14274" spans="1:1" ht="16" x14ac:dyDescent="0.25">
      <c r="A14274" s="17"/>
    </row>
    <row r="14275" spans="1:1" ht="16" x14ac:dyDescent="0.25">
      <c r="A14275" s="17"/>
    </row>
    <row r="14276" spans="1:1" ht="16" x14ac:dyDescent="0.25">
      <c r="A14276" s="17"/>
    </row>
    <row r="14277" spans="1:1" ht="16" x14ac:dyDescent="0.25">
      <c r="A14277" s="17"/>
    </row>
    <row r="14278" spans="1:1" ht="16" x14ac:dyDescent="0.25">
      <c r="A14278" s="17"/>
    </row>
    <row r="14279" spans="1:1" ht="16" x14ac:dyDescent="0.25">
      <c r="A14279" s="17"/>
    </row>
    <row r="14280" spans="1:1" ht="16" x14ac:dyDescent="0.25">
      <c r="A14280" s="17"/>
    </row>
    <row r="14281" spans="1:1" ht="16" x14ac:dyDescent="0.25">
      <c r="A14281" s="17"/>
    </row>
    <row r="14282" spans="1:1" ht="16" x14ac:dyDescent="0.25">
      <c r="A14282" s="17"/>
    </row>
    <row r="14283" spans="1:1" ht="16" x14ac:dyDescent="0.25">
      <c r="A14283" s="17"/>
    </row>
    <row r="14284" spans="1:1" ht="16" x14ac:dyDescent="0.25">
      <c r="A14284" s="17"/>
    </row>
    <row r="14285" spans="1:1" ht="16" x14ac:dyDescent="0.25">
      <c r="A14285" s="17"/>
    </row>
    <row r="14286" spans="1:1" ht="16" x14ac:dyDescent="0.25">
      <c r="A14286" s="17"/>
    </row>
    <row r="14287" spans="1:1" ht="16" x14ac:dyDescent="0.25">
      <c r="A14287" s="17"/>
    </row>
    <row r="14288" spans="1:1" ht="16" x14ac:dyDescent="0.25">
      <c r="A14288" s="17"/>
    </row>
    <row r="14289" spans="1:1" ht="16" x14ac:dyDescent="0.25">
      <c r="A14289" s="17"/>
    </row>
    <row r="14290" spans="1:1" ht="16" x14ac:dyDescent="0.25">
      <c r="A14290" s="17"/>
    </row>
    <row r="14291" spans="1:1" ht="16" x14ac:dyDescent="0.25">
      <c r="A14291" s="17"/>
    </row>
    <row r="14292" spans="1:1" ht="16" x14ac:dyDescent="0.25">
      <c r="A14292" s="17"/>
    </row>
    <row r="14293" spans="1:1" ht="16" x14ac:dyDescent="0.25">
      <c r="A14293" s="17"/>
    </row>
    <row r="14294" spans="1:1" ht="16" x14ac:dyDescent="0.25">
      <c r="A14294" s="17"/>
    </row>
    <row r="14295" spans="1:1" ht="16" x14ac:dyDescent="0.25">
      <c r="A14295" s="17"/>
    </row>
    <row r="14296" spans="1:1" ht="16" x14ac:dyDescent="0.25">
      <c r="A14296" s="17"/>
    </row>
    <row r="14297" spans="1:1" ht="16" x14ac:dyDescent="0.25">
      <c r="A14297" s="17"/>
    </row>
    <row r="14298" spans="1:1" ht="16" x14ac:dyDescent="0.25">
      <c r="A14298" s="17"/>
    </row>
    <row r="14299" spans="1:1" ht="16" x14ac:dyDescent="0.25">
      <c r="A14299" s="17"/>
    </row>
    <row r="14300" spans="1:1" ht="16" x14ac:dyDescent="0.25">
      <c r="A14300" s="17"/>
    </row>
    <row r="14301" spans="1:1" ht="16" x14ac:dyDescent="0.25">
      <c r="A14301" s="17"/>
    </row>
    <row r="14302" spans="1:1" ht="16" x14ac:dyDescent="0.25">
      <c r="A14302" s="17"/>
    </row>
    <row r="14303" spans="1:1" ht="16" x14ac:dyDescent="0.25">
      <c r="A14303" s="17"/>
    </row>
    <row r="14304" spans="1:1" ht="16" x14ac:dyDescent="0.25">
      <c r="A14304" s="17"/>
    </row>
    <row r="14305" spans="1:1" ht="16" x14ac:dyDescent="0.25">
      <c r="A14305" s="17"/>
    </row>
    <row r="14306" spans="1:1" ht="16" x14ac:dyDescent="0.25">
      <c r="A14306" s="17"/>
    </row>
    <row r="14307" spans="1:1" ht="16" x14ac:dyDescent="0.25">
      <c r="A14307" s="17"/>
    </row>
    <row r="14308" spans="1:1" ht="16" x14ac:dyDescent="0.25">
      <c r="A14308" s="17"/>
    </row>
    <row r="14309" spans="1:1" ht="16" x14ac:dyDescent="0.25">
      <c r="A14309" s="17"/>
    </row>
    <row r="14310" spans="1:1" ht="16" x14ac:dyDescent="0.25">
      <c r="A14310" s="17"/>
    </row>
    <row r="14311" spans="1:1" ht="16" x14ac:dyDescent="0.25">
      <c r="A14311" s="17"/>
    </row>
    <row r="14312" spans="1:1" ht="16" x14ac:dyDescent="0.25">
      <c r="A14312" s="17"/>
    </row>
    <row r="14313" spans="1:1" ht="16" x14ac:dyDescent="0.25">
      <c r="A14313" s="17"/>
    </row>
    <row r="14314" spans="1:1" ht="16" x14ac:dyDescent="0.25">
      <c r="A14314" s="17"/>
    </row>
    <row r="14315" spans="1:1" ht="16" x14ac:dyDescent="0.25">
      <c r="A14315" s="17"/>
    </row>
    <row r="14316" spans="1:1" ht="16" x14ac:dyDescent="0.25">
      <c r="A14316" s="17"/>
    </row>
    <row r="14317" spans="1:1" ht="16" x14ac:dyDescent="0.25">
      <c r="A14317" s="17"/>
    </row>
    <row r="14318" spans="1:1" ht="16" x14ac:dyDescent="0.25">
      <c r="A14318" s="17"/>
    </row>
    <row r="14319" spans="1:1" ht="16" x14ac:dyDescent="0.25">
      <c r="A14319" s="17"/>
    </row>
    <row r="14320" spans="1:1" ht="16" x14ac:dyDescent="0.25">
      <c r="A14320" s="17"/>
    </row>
    <row r="14321" spans="1:1" ht="16" x14ac:dyDescent="0.25">
      <c r="A14321" s="17"/>
    </row>
    <row r="14322" spans="1:1" ht="16" x14ac:dyDescent="0.25">
      <c r="A14322" s="17"/>
    </row>
    <row r="14323" spans="1:1" ht="16" x14ac:dyDescent="0.25">
      <c r="A14323" s="17"/>
    </row>
    <row r="14324" spans="1:1" ht="16" x14ac:dyDescent="0.25">
      <c r="A14324" s="17"/>
    </row>
    <row r="14325" spans="1:1" ht="16" x14ac:dyDescent="0.25">
      <c r="A14325" s="17"/>
    </row>
    <row r="14326" spans="1:1" ht="16" x14ac:dyDescent="0.25">
      <c r="A14326" s="17"/>
    </row>
    <row r="14327" spans="1:1" ht="16" x14ac:dyDescent="0.25">
      <c r="A14327" s="17"/>
    </row>
    <row r="14328" spans="1:1" ht="16" x14ac:dyDescent="0.25">
      <c r="A14328" s="17"/>
    </row>
    <row r="14329" spans="1:1" ht="16" x14ac:dyDescent="0.25">
      <c r="A14329" s="17"/>
    </row>
    <row r="14330" spans="1:1" ht="16" x14ac:dyDescent="0.25">
      <c r="A14330" s="17"/>
    </row>
    <row r="14331" spans="1:1" ht="16" x14ac:dyDescent="0.25">
      <c r="A14331" s="17"/>
    </row>
    <row r="14332" spans="1:1" ht="16" x14ac:dyDescent="0.25">
      <c r="A14332" s="17"/>
    </row>
    <row r="14333" spans="1:1" ht="16" x14ac:dyDescent="0.25">
      <c r="A14333" s="17"/>
    </row>
    <row r="14334" spans="1:1" ht="16" x14ac:dyDescent="0.25">
      <c r="A14334" s="17"/>
    </row>
    <row r="14335" spans="1:1" ht="16" x14ac:dyDescent="0.25">
      <c r="A14335" s="17"/>
    </row>
    <row r="14336" spans="1:1" ht="16" x14ac:dyDescent="0.25">
      <c r="A14336" s="17"/>
    </row>
    <row r="14337" spans="1:1" ht="16" x14ac:dyDescent="0.25">
      <c r="A14337" s="17"/>
    </row>
    <row r="14338" spans="1:1" ht="16" x14ac:dyDescent="0.25">
      <c r="A14338" s="17"/>
    </row>
    <row r="14339" spans="1:1" ht="16" x14ac:dyDescent="0.25">
      <c r="A14339" s="17"/>
    </row>
    <row r="14340" spans="1:1" ht="16" x14ac:dyDescent="0.25">
      <c r="A14340" s="17"/>
    </row>
    <row r="14341" spans="1:1" ht="16" x14ac:dyDescent="0.25">
      <c r="A14341" s="17"/>
    </row>
    <row r="14342" spans="1:1" ht="16" x14ac:dyDescent="0.25">
      <c r="A14342" s="17"/>
    </row>
    <row r="14343" spans="1:1" ht="16" x14ac:dyDescent="0.25">
      <c r="A14343" s="17"/>
    </row>
    <row r="14344" spans="1:1" ht="16" x14ac:dyDescent="0.25">
      <c r="A14344" s="17"/>
    </row>
    <row r="14345" spans="1:1" ht="16" x14ac:dyDescent="0.25">
      <c r="A14345" s="17"/>
    </row>
    <row r="14346" spans="1:1" ht="16" x14ac:dyDescent="0.25">
      <c r="A14346" s="17"/>
    </row>
    <row r="14347" spans="1:1" ht="16" x14ac:dyDescent="0.25">
      <c r="A14347" s="17"/>
    </row>
    <row r="14348" spans="1:1" ht="16" x14ac:dyDescent="0.25">
      <c r="A14348" s="17"/>
    </row>
    <row r="14349" spans="1:1" ht="16" x14ac:dyDescent="0.25">
      <c r="A14349" s="17"/>
    </row>
    <row r="14350" spans="1:1" ht="16" x14ac:dyDescent="0.25">
      <c r="A14350" s="17"/>
    </row>
    <row r="14351" spans="1:1" ht="16" x14ac:dyDescent="0.25">
      <c r="A14351" s="17"/>
    </row>
    <row r="14352" spans="1:1" ht="16" x14ac:dyDescent="0.25">
      <c r="A14352" s="17"/>
    </row>
    <row r="14353" spans="1:1" ht="16" x14ac:dyDescent="0.25">
      <c r="A14353" s="17"/>
    </row>
    <row r="14354" spans="1:1" ht="16" x14ac:dyDescent="0.25">
      <c r="A14354" s="17"/>
    </row>
    <row r="14355" spans="1:1" ht="16" x14ac:dyDescent="0.25">
      <c r="A14355" s="17"/>
    </row>
    <row r="14356" spans="1:1" ht="16" x14ac:dyDescent="0.25">
      <c r="A14356" s="17"/>
    </row>
    <row r="14357" spans="1:1" ht="16" x14ac:dyDescent="0.25">
      <c r="A14357" s="17"/>
    </row>
    <row r="14358" spans="1:1" ht="16" x14ac:dyDescent="0.25">
      <c r="A14358" s="17"/>
    </row>
    <row r="14359" spans="1:1" ht="16" x14ac:dyDescent="0.25">
      <c r="A14359" s="17"/>
    </row>
    <row r="14360" spans="1:1" ht="16" x14ac:dyDescent="0.25">
      <c r="A14360" s="17"/>
    </row>
    <row r="14361" spans="1:1" ht="16" x14ac:dyDescent="0.25">
      <c r="A14361" s="17"/>
    </row>
    <row r="14362" spans="1:1" ht="16" x14ac:dyDescent="0.25">
      <c r="A14362" s="17"/>
    </row>
    <row r="14363" spans="1:1" ht="16" x14ac:dyDescent="0.25">
      <c r="A14363" s="17"/>
    </row>
    <row r="14364" spans="1:1" ht="16" x14ac:dyDescent="0.25">
      <c r="A14364" s="17"/>
    </row>
    <row r="14365" spans="1:1" ht="16" x14ac:dyDescent="0.25">
      <c r="A14365" s="17"/>
    </row>
    <row r="14366" spans="1:1" ht="16" x14ac:dyDescent="0.25">
      <c r="A14366" s="17"/>
    </row>
    <row r="14367" spans="1:1" ht="16" x14ac:dyDescent="0.25">
      <c r="A14367" s="17"/>
    </row>
    <row r="14368" spans="1:1" ht="16" x14ac:dyDescent="0.25">
      <c r="A14368" s="17"/>
    </row>
    <row r="14369" spans="1:1" ht="16" x14ac:dyDescent="0.25">
      <c r="A14369" s="17"/>
    </row>
    <row r="14370" spans="1:1" ht="16" x14ac:dyDescent="0.25">
      <c r="A14370" s="17"/>
    </row>
    <row r="14371" spans="1:1" ht="16" x14ac:dyDescent="0.25">
      <c r="A14371" s="17"/>
    </row>
    <row r="14372" spans="1:1" ht="16" x14ac:dyDescent="0.25">
      <c r="A14372" s="17"/>
    </row>
    <row r="14373" spans="1:1" ht="16" x14ac:dyDescent="0.25">
      <c r="A14373" s="17"/>
    </row>
    <row r="14374" spans="1:1" ht="16" x14ac:dyDescent="0.25">
      <c r="A14374" s="17"/>
    </row>
    <row r="14375" spans="1:1" ht="16" x14ac:dyDescent="0.25">
      <c r="A14375" s="17"/>
    </row>
    <row r="14376" spans="1:1" ht="16" x14ac:dyDescent="0.25">
      <c r="A14376" s="17"/>
    </row>
    <row r="14377" spans="1:1" ht="16" x14ac:dyDescent="0.25">
      <c r="A14377" s="17"/>
    </row>
    <row r="14378" spans="1:1" ht="16" x14ac:dyDescent="0.25">
      <c r="A14378" s="17"/>
    </row>
    <row r="14379" spans="1:1" ht="16" x14ac:dyDescent="0.25">
      <c r="A14379" s="17"/>
    </row>
    <row r="14380" spans="1:1" ht="16" x14ac:dyDescent="0.25">
      <c r="A14380" s="17"/>
    </row>
    <row r="14381" spans="1:1" ht="16" x14ac:dyDescent="0.25">
      <c r="A14381" s="17"/>
    </row>
    <row r="14382" spans="1:1" ht="16" x14ac:dyDescent="0.25">
      <c r="A14382" s="17"/>
    </row>
    <row r="14383" spans="1:1" ht="16" x14ac:dyDescent="0.25">
      <c r="A14383" s="17"/>
    </row>
    <row r="14384" spans="1:1" ht="16" x14ac:dyDescent="0.25">
      <c r="A14384" s="17"/>
    </row>
    <row r="14385" spans="1:1" ht="16" x14ac:dyDescent="0.25">
      <c r="A14385" s="17"/>
    </row>
    <row r="14386" spans="1:1" ht="16" x14ac:dyDescent="0.25">
      <c r="A14386" s="17"/>
    </row>
    <row r="14387" spans="1:1" ht="16" x14ac:dyDescent="0.25">
      <c r="A14387" s="17"/>
    </row>
    <row r="14388" spans="1:1" ht="16" x14ac:dyDescent="0.25">
      <c r="A14388" s="17"/>
    </row>
    <row r="14389" spans="1:1" ht="16" x14ac:dyDescent="0.25">
      <c r="A14389" s="17"/>
    </row>
    <row r="14390" spans="1:1" ht="16" x14ac:dyDescent="0.25">
      <c r="A14390" s="17"/>
    </row>
    <row r="14391" spans="1:1" ht="16" x14ac:dyDescent="0.25">
      <c r="A14391" s="17"/>
    </row>
    <row r="14392" spans="1:1" ht="16" x14ac:dyDescent="0.25">
      <c r="A14392" s="17"/>
    </row>
    <row r="14393" spans="1:1" ht="16" x14ac:dyDescent="0.25">
      <c r="A14393" s="17"/>
    </row>
    <row r="14394" spans="1:1" ht="16" x14ac:dyDescent="0.25">
      <c r="A14394" s="17"/>
    </row>
    <row r="14395" spans="1:1" ht="16" x14ac:dyDescent="0.25">
      <c r="A14395" s="17"/>
    </row>
    <row r="14396" spans="1:1" ht="16" x14ac:dyDescent="0.25">
      <c r="A14396" s="17"/>
    </row>
    <row r="14397" spans="1:1" ht="16" x14ac:dyDescent="0.25">
      <c r="A14397" s="17"/>
    </row>
    <row r="14398" spans="1:1" ht="16" x14ac:dyDescent="0.25">
      <c r="A14398" s="17"/>
    </row>
    <row r="14399" spans="1:1" ht="16" x14ac:dyDescent="0.25">
      <c r="A14399" s="17"/>
    </row>
    <row r="14400" spans="1:1" ht="16" x14ac:dyDescent="0.25">
      <c r="A14400" s="17"/>
    </row>
    <row r="14401" spans="1:1" ht="16" x14ac:dyDescent="0.25">
      <c r="A14401" s="17"/>
    </row>
    <row r="14402" spans="1:1" ht="16" x14ac:dyDescent="0.25">
      <c r="A14402" s="17"/>
    </row>
    <row r="14403" spans="1:1" ht="16" x14ac:dyDescent="0.25">
      <c r="A14403" s="17"/>
    </row>
    <row r="14404" spans="1:1" ht="16" x14ac:dyDescent="0.25">
      <c r="A14404" s="17"/>
    </row>
    <row r="14405" spans="1:1" ht="16" x14ac:dyDescent="0.25">
      <c r="A14405" s="17"/>
    </row>
    <row r="14406" spans="1:1" ht="16" x14ac:dyDescent="0.25">
      <c r="A14406" s="17"/>
    </row>
    <row r="14407" spans="1:1" ht="16" x14ac:dyDescent="0.25">
      <c r="A14407" s="17"/>
    </row>
    <row r="14408" spans="1:1" ht="16" x14ac:dyDescent="0.25">
      <c r="A14408" s="17"/>
    </row>
    <row r="14409" spans="1:1" ht="16" x14ac:dyDescent="0.25">
      <c r="A14409" s="17"/>
    </row>
    <row r="14410" spans="1:1" ht="16" x14ac:dyDescent="0.25">
      <c r="A14410" s="17"/>
    </row>
    <row r="14411" spans="1:1" ht="16" x14ac:dyDescent="0.25">
      <c r="A14411" s="17"/>
    </row>
    <row r="14412" spans="1:1" ht="16" x14ac:dyDescent="0.25">
      <c r="A14412" s="17"/>
    </row>
    <row r="14413" spans="1:1" ht="16" x14ac:dyDescent="0.25">
      <c r="A14413" s="17"/>
    </row>
    <row r="14414" spans="1:1" ht="16" x14ac:dyDescent="0.25">
      <c r="A14414" s="17"/>
    </row>
    <row r="14415" spans="1:1" ht="16" x14ac:dyDescent="0.25">
      <c r="A14415" s="17"/>
    </row>
    <row r="14416" spans="1:1" ht="16" x14ac:dyDescent="0.25">
      <c r="A14416" s="17"/>
    </row>
    <row r="14417" spans="1:1" ht="16" x14ac:dyDescent="0.25">
      <c r="A14417" s="17"/>
    </row>
    <row r="14418" spans="1:1" ht="16" x14ac:dyDescent="0.25">
      <c r="A14418" s="17"/>
    </row>
    <row r="14419" spans="1:1" ht="16" x14ac:dyDescent="0.25">
      <c r="A14419" s="17"/>
    </row>
    <row r="14420" spans="1:1" ht="16" x14ac:dyDescent="0.25">
      <c r="A14420" s="17"/>
    </row>
    <row r="14421" spans="1:1" ht="16" x14ac:dyDescent="0.25">
      <c r="A14421" s="17"/>
    </row>
    <row r="14422" spans="1:1" ht="16" x14ac:dyDescent="0.25">
      <c r="A14422" s="17"/>
    </row>
    <row r="14423" spans="1:1" ht="16" x14ac:dyDescent="0.25">
      <c r="A14423" s="17"/>
    </row>
    <row r="14424" spans="1:1" ht="16" x14ac:dyDescent="0.25">
      <c r="A14424" s="17"/>
    </row>
    <row r="14425" spans="1:1" ht="16" x14ac:dyDescent="0.25">
      <c r="A14425" s="17"/>
    </row>
    <row r="14426" spans="1:1" ht="16" x14ac:dyDescent="0.25">
      <c r="A14426" s="17"/>
    </row>
    <row r="14427" spans="1:1" ht="16" x14ac:dyDescent="0.25">
      <c r="A14427" s="17"/>
    </row>
    <row r="14428" spans="1:1" ht="16" x14ac:dyDescent="0.25">
      <c r="A14428" s="17"/>
    </row>
    <row r="14429" spans="1:1" ht="16" x14ac:dyDescent="0.25">
      <c r="A14429" s="17"/>
    </row>
    <row r="14430" spans="1:1" ht="16" x14ac:dyDescent="0.25">
      <c r="A14430" s="17"/>
    </row>
    <row r="14431" spans="1:1" ht="16" x14ac:dyDescent="0.25">
      <c r="A14431" s="17"/>
    </row>
    <row r="14432" spans="1:1" ht="16" x14ac:dyDescent="0.25">
      <c r="A14432" s="17"/>
    </row>
    <row r="14433" spans="1:1" ht="16" x14ac:dyDescent="0.25">
      <c r="A14433" s="17"/>
    </row>
    <row r="14434" spans="1:1" ht="16" x14ac:dyDescent="0.25">
      <c r="A14434" s="17"/>
    </row>
    <row r="14435" spans="1:1" ht="16" x14ac:dyDescent="0.25">
      <c r="A14435" s="17"/>
    </row>
    <row r="14436" spans="1:1" ht="16" x14ac:dyDescent="0.25">
      <c r="A14436" s="17"/>
    </row>
    <row r="14437" spans="1:1" ht="16" x14ac:dyDescent="0.25">
      <c r="A14437" s="17"/>
    </row>
    <row r="14438" spans="1:1" ht="16" x14ac:dyDescent="0.25">
      <c r="A14438" s="17"/>
    </row>
    <row r="14439" spans="1:1" ht="16" x14ac:dyDescent="0.25">
      <c r="A14439" s="17"/>
    </row>
    <row r="14440" spans="1:1" ht="16" x14ac:dyDescent="0.25">
      <c r="A14440" s="17"/>
    </row>
    <row r="14441" spans="1:1" ht="16" x14ac:dyDescent="0.25">
      <c r="A14441" s="17"/>
    </row>
    <row r="14442" spans="1:1" ht="16" x14ac:dyDescent="0.25">
      <c r="A14442" s="17"/>
    </row>
    <row r="14443" spans="1:1" ht="16" x14ac:dyDescent="0.25">
      <c r="A14443" s="17"/>
    </row>
    <row r="14444" spans="1:1" ht="16" x14ac:dyDescent="0.25">
      <c r="A14444" s="17"/>
    </row>
    <row r="14445" spans="1:1" ht="16" x14ac:dyDescent="0.25">
      <c r="A14445" s="17"/>
    </row>
    <row r="14446" spans="1:1" ht="16" x14ac:dyDescent="0.25">
      <c r="A14446" s="17"/>
    </row>
    <row r="14447" spans="1:1" ht="16" x14ac:dyDescent="0.25">
      <c r="A14447" s="17"/>
    </row>
    <row r="14448" spans="1:1" ht="16" x14ac:dyDescent="0.25">
      <c r="A14448" s="17"/>
    </row>
    <row r="14449" spans="1:1" ht="16" x14ac:dyDescent="0.25">
      <c r="A14449" s="17"/>
    </row>
    <row r="14450" spans="1:1" ht="16" x14ac:dyDescent="0.25">
      <c r="A14450" s="17"/>
    </row>
    <row r="14451" spans="1:1" ht="16" x14ac:dyDescent="0.25">
      <c r="A14451" s="17"/>
    </row>
    <row r="14452" spans="1:1" ht="16" x14ac:dyDescent="0.25">
      <c r="A14452" s="17"/>
    </row>
    <row r="14453" spans="1:1" ht="16" x14ac:dyDescent="0.25">
      <c r="A14453" s="17"/>
    </row>
    <row r="14454" spans="1:1" ht="16" x14ac:dyDescent="0.25">
      <c r="A14454" s="17"/>
    </row>
    <row r="14455" spans="1:1" ht="16" x14ac:dyDescent="0.25">
      <c r="A14455" s="17"/>
    </row>
    <row r="14456" spans="1:1" ht="16" x14ac:dyDescent="0.25">
      <c r="A14456" s="17"/>
    </row>
    <row r="14457" spans="1:1" ht="16" x14ac:dyDescent="0.25">
      <c r="A14457" s="17"/>
    </row>
    <row r="14458" spans="1:1" ht="16" x14ac:dyDescent="0.25">
      <c r="A14458" s="17"/>
    </row>
    <row r="14459" spans="1:1" ht="16" x14ac:dyDescent="0.25">
      <c r="A14459" s="17"/>
    </row>
    <row r="14460" spans="1:1" ht="16" x14ac:dyDescent="0.25">
      <c r="A14460" s="17"/>
    </row>
    <row r="14461" spans="1:1" ht="16" x14ac:dyDescent="0.25">
      <c r="A14461" s="17"/>
    </row>
    <row r="14462" spans="1:1" ht="16" x14ac:dyDescent="0.25">
      <c r="A14462" s="17"/>
    </row>
    <row r="14463" spans="1:1" ht="16" x14ac:dyDescent="0.25">
      <c r="A14463" s="17"/>
    </row>
    <row r="14464" spans="1:1" ht="16" x14ac:dyDescent="0.25">
      <c r="A14464" s="17"/>
    </row>
    <row r="14465" spans="1:1" ht="16" x14ac:dyDescent="0.25">
      <c r="A14465" s="17"/>
    </row>
    <row r="14466" spans="1:1" ht="16" x14ac:dyDescent="0.25">
      <c r="A14466" s="17"/>
    </row>
    <row r="14467" spans="1:1" ht="16" x14ac:dyDescent="0.25">
      <c r="A14467" s="17"/>
    </row>
    <row r="14468" spans="1:1" ht="16" x14ac:dyDescent="0.25">
      <c r="A14468" s="17"/>
    </row>
    <row r="14469" spans="1:1" ht="16" x14ac:dyDescent="0.25">
      <c r="A14469" s="17"/>
    </row>
    <row r="14470" spans="1:1" ht="16" x14ac:dyDescent="0.25">
      <c r="A14470" s="17"/>
    </row>
    <row r="14471" spans="1:1" ht="16" x14ac:dyDescent="0.25">
      <c r="A14471" s="17"/>
    </row>
    <row r="14472" spans="1:1" ht="16" x14ac:dyDescent="0.25">
      <c r="A14472" s="17"/>
    </row>
    <row r="14473" spans="1:1" ht="16" x14ac:dyDescent="0.25">
      <c r="A14473" s="17"/>
    </row>
    <row r="14474" spans="1:1" ht="16" x14ac:dyDescent="0.25">
      <c r="A14474" s="17"/>
    </row>
    <row r="14475" spans="1:1" ht="16" x14ac:dyDescent="0.25">
      <c r="A14475" s="17"/>
    </row>
    <row r="14476" spans="1:1" ht="16" x14ac:dyDescent="0.25">
      <c r="A14476" s="17"/>
    </row>
    <row r="14477" spans="1:1" ht="16" x14ac:dyDescent="0.25">
      <c r="A14477" s="17"/>
    </row>
    <row r="14478" spans="1:1" ht="16" x14ac:dyDescent="0.25">
      <c r="A14478" s="17"/>
    </row>
    <row r="14479" spans="1:1" ht="16" x14ac:dyDescent="0.25">
      <c r="A14479" s="17"/>
    </row>
    <row r="14480" spans="1:1" ht="16" x14ac:dyDescent="0.25">
      <c r="A14480" s="17"/>
    </row>
    <row r="14481" spans="1:1" ht="16" x14ac:dyDescent="0.25">
      <c r="A14481" s="17"/>
    </row>
    <row r="14482" spans="1:1" ht="16" x14ac:dyDescent="0.25">
      <c r="A14482" s="17"/>
    </row>
    <row r="14483" spans="1:1" ht="16" x14ac:dyDescent="0.25">
      <c r="A14483" s="17"/>
    </row>
    <row r="14484" spans="1:1" ht="16" x14ac:dyDescent="0.25">
      <c r="A14484" s="17"/>
    </row>
    <row r="14485" spans="1:1" ht="16" x14ac:dyDescent="0.25">
      <c r="A14485" s="17"/>
    </row>
    <row r="14486" spans="1:1" ht="16" x14ac:dyDescent="0.25">
      <c r="A14486" s="17"/>
    </row>
    <row r="14487" spans="1:1" ht="16" x14ac:dyDescent="0.25">
      <c r="A14487" s="17"/>
    </row>
    <row r="14488" spans="1:1" ht="16" x14ac:dyDescent="0.25">
      <c r="A14488" s="17"/>
    </row>
    <row r="14489" spans="1:1" ht="16" x14ac:dyDescent="0.25">
      <c r="A14489" s="17"/>
    </row>
    <row r="14490" spans="1:1" ht="16" x14ac:dyDescent="0.25">
      <c r="A14490" s="17"/>
    </row>
    <row r="14491" spans="1:1" ht="16" x14ac:dyDescent="0.25">
      <c r="A14491" s="17"/>
    </row>
    <row r="14492" spans="1:1" ht="16" x14ac:dyDescent="0.25">
      <c r="A14492" s="17"/>
    </row>
    <row r="14493" spans="1:1" ht="16" x14ac:dyDescent="0.25">
      <c r="A14493" s="17"/>
    </row>
    <row r="14494" spans="1:1" ht="16" x14ac:dyDescent="0.25">
      <c r="A14494" s="17"/>
    </row>
    <row r="14495" spans="1:1" ht="16" x14ac:dyDescent="0.25">
      <c r="A14495" s="17"/>
    </row>
    <row r="14496" spans="1:1" ht="16" x14ac:dyDescent="0.25">
      <c r="A14496" s="17"/>
    </row>
    <row r="14497" spans="1:1" ht="16" x14ac:dyDescent="0.25">
      <c r="A14497" s="17"/>
    </row>
    <row r="14498" spans="1:1" ht="16" x14ac:dyDescent="0.25">
      <c r="A14498" s="17"/>
    </row>
    <row r="14499" spans="1:1" ht="16" x14ac:dyDescent="0.25">
      <c r="A14499" s="17"/>
    </row>
    <row r="14500" spans="1:1" ht="16" x14ac:dyDescent="0.25">
      <c r="A14500" s="17"/>
    </row>
    <row r="14501" spans="1:1" ht="16" x14ac:dyDescent="0.25">
      <c r="A14501" s="17"/>
    </row>
    <row r="14502" spans="1:1" ht="16" x14ac:dyDescent="0.25">
      <c r="A14502" s="17"/>
    </row>
    <row r="14503" spans="1:1" ht="16" x14ac:dyDescent="0.25">
      <c r="A14503" s="17"/>
    </row>
    <row r="14504" spans="1:1" ht="16" x14ac:dyDescent="0.25">
      <c r="A14504" s="17"/>
    </row>
    <row r="14505" spans="1:1" ht="16" x14ac:dyDescent="0.25">
      <c r="A14505" s="17"/>
    </row>
    <row r="14506" spans="1:1" ht="16" x14ac:dyDescent="0.25">
      <c r="A14506" s="17"/>
    </row>
    <row r="14507" spans="1:1" ht="16" x14ac:dyDescent="0.25">
      <c r="A14507" s="17"/>
    </row>
    <row r="14508" spans="1:1" ht="16" x14ac:dyDescent="0.25">
      <c r="A14508" s="17"/>
    </row>
    <row r="14509" spans="1:1" ht="16" x14ac:dyDescent="0.25">
      <c r="A14509" s="17"/>
    </row>
    <row r="14510" spans="1:1" ht="16" x14ac:dyDescent="0.25">
      <c r="A14510" s="17"/>
    </row>
    <row r="14511" spans="1:1" ht="16" x14ac:dyDescent="0.25">
      <c r="A14511" s="17"/>
    </row>
    <row r="14512" spans="1:1" ht="16" x14ac:dyDescent="0.25">
      <c r="A14512" s="17"/>
    </row>
    <row r="14513" spans="1:1" ht="16" x14ac:dyDescent="0.25">
      <c r="A14513" s="17"/>
    </row>
    <row r="14514" spans="1:1" ht="16" x14ac:dyDescent="0.25">
      <c r="A14514" s="17"/>
    </row>
    <row r="14515" spans="1:1" ht="16" x14ac:dyDescent="0.25">
      <c r="A14515" s="17"/>
    </row>
    <row r="14516" spans="1:1" ht="16" x14ac:dyDescent="0.25">
      <c r="A14516" s="17"/>
    </row>
    <row r="14517" spans="1:1" ht="16" x14ac:dyDescent="0.25">
      <c r="A14517" s="17"/>
    </row>
    <row r="14518" spans="1:1" ht="16" x14ac:dyDescent="0.25">
      <c r="A14518" s="17"/>
    </row>
    <row r="14519" spans="1:1" ht="16" x14ac:dyDescent="0.25">
      <c r="A14519" s="17"/>
    </row>
    <row r="14520" spans="1:1" ht="16" x14ac:dyDescent="0.25">
      <c r="A14520" s="17"/>
    </row>
    <row r="14521" spans="1:1" ht="16" x14ac:dyDescent="0.25">
      <c r="A14521" s="17"/>
    </row>
    <row r="14522" spans="1:1" ht="16" x14ac:dyDescent="0.25">
      <c r="A14522" s="17"/>
    </row>
    <row r="14523" spans="1:1" ht="16" x14ac:dyDescent="0.25">
      <c r="A14523" s="17"/>
    </row>
    <row r="14524" spans="1:1" ht="16" x14ac:dyDescent="0.25">
      <c r="A14524" s="17"/>
    </row>
    <row r="14525" spans="1:1" ht="16" x14ac:dyDescent="0.25">
      <c r="A14525" s="17"/>
    </row>
    <row r="14526" spans="1:1" ht="16" x14ac:dyDescent="0.25">
      <c r="A14526" s="17"/>
    </row>
    <row r="14527" spans="1:1" ht="16" x14ac:dyDescent="0.25">
      <c r="A14527" s="17"/>
    </row>
    <row r="14528" spans="1:1" ht="16" x14ac:dyDescent="0.25">
      <c r="A14528" s="17"/>
    </row>
    <row r="14529" spans="1:1" ht="16" x14ac:dyDescent="0.25">
      <c r="A14529" s="17"/>
    </row>
    <row r="14530" spans="1:1" ht="16" x14ac:dyDescent="0.25">
      <c r="A14530" s="17"/>
    </row>
    <row r="14531" spans="1:1" ht="16" x14ac:dyDescent="0.25">
      <c r="A14531" s="17"/>
    </row>
    <row r="14532" spans="1:1" ht="16" x14ac:dyDescent="0.25">
      <c r="A14532" s="17"/>
    </row>
    <row r="14533" spans="1:1" ht="16" x14ac:dyDescent="0.25">
      <c r="A14533" s="17"/>
    </row>
    <row r="14534" spans="1:1" ht="16" x14ac:dyDescent="0.25">
      <c r="A14534" s="17"/>
    </row>
    <row r="14535" spans="1:1" ht="16" x14ac:dyDescent="0.25">
      <c r="A14535" s="17"/>
    </row>
    <row r="14536" spans="1:1" ht="16" x14ac:dyDescent="0.25">
      <c r="A14536" s="17"/>
    </row>
    <row r="14537" spans="1:1" ht="16" x14ac:dyDescent="0.25">
      <c r="A14537" s="17"/>
    </row>
    <row r="14538" spans="1:1" ht="16" x14ac:dyDescent="0.25">
      <c r="A14538" s="17"/>
    </row>
    <row r="14539" spans="1:1" ht="16" x14ac:dyDescent="0.25">
      <c r="A14539" s="17"/>
    </row>
    <row r="14540" spans="1:1" ht="16" x14ac:dyDescent="0.25">
      <c r="A14540" s="17"/>
    </row>
    <row r="14541" spans="1:1" ht="16" x14ac:dyDescent="0.25">
      <c r="A14541" s="17"/>
    </row>
    <row r="14542" spans="1:1" ht="16" x14ac:dyDescent="0.25">
      <c r="A14542" s="17"/>
    </row>
    <row r="14543" spans="1:1" ht="16" x14ac:dyDescent="0.25">
      <c r="A14543" s="17"/>
    </row>
    <row r="14544" spans="1:1" ht="16" x14ac:dyDescent="0.25">
      <c r="A14544" s="17"/>
    </row>
    <row r="14545" spans="1:1" ht="16" x14ac:dyDescent="0.25">
      <c r="A14545" s="17"/>
    </row>
    <row r="14546" spans="1:1" ht="16" x14ac:dyDescent="0.25">
      <c r="A14546" s="17"/>
    </row>
    <row r="14547" spans="1:1" ht="16" x14ac:dyDescent="0.25">
      <c r="A14547" s="17"/>
    </row>
    <row r="14548" spans="1:1" ht="16" x14ac:dyDescent="0.25">
      <c r="A14548" s="17"/>
    </row>
    <row r="14549" spans="1:1" ht="16" x14ac:dyDescent="0.25">
      <c r="A14549" s="17"/>
    </row>
    <row r="14550" spans="1:1" ht="16" x14ac:dyDescent="0.25">
      <c r="A14550" s="17"/>
    </row>
    <row r="14551" spans="1:1" ht="16" x14ac:dyDescent="0.25">
      <c r="A14551" s="17"/>
    </row>
    <row r="14552" spans="1:1" ht="16" x14ac:dyDescent="0.25">
      <c r="A14552" s="17"/>
    </row>
    <row r="14553" spans="1:1" ht="16" x14ac:dyDescent="0.25">
      <c r="A14553" s="17"/>
    </row>
    <row r="14554" spans="1:1" ht="16" x14ac:dyDescent="0.25">
      <c r="A14554" s="17"/>
    </row>
    <row r="14555" spans="1:1" ht="16" x14ac:dyDescent="0.25">
      <c r="A14555" s="17"/>
    </row>
    <row r="14556" spans="1:1" ht="16" x14ac:dyDescent="0.25">
      <c r="A14556" s="17"/>
    </row>
    <row r="14557" spans="1:1" ht="16" x14ac:dyDescent="0.25">
      <c r="A14557" s="17"/>
    </row>
    <row r="14558" spans="1:1" ht="16" x14ac:dyDescent="0.25">
      <c r="A14558" s="17"/>
    </row>
    <row r="14559" spans="1:1" ht="16" x14ac:dyDescent="0.25">
      <c r="A14559" s="17"/>
    </row>
    <row r="14560" spans="1:1" ht="16" x14ac:dyDescent="0.25">
      <c r="A14560" s="17"/>
    </row>
    <row r="14561" spans="1:1" ht="16" x14ac:dyDescent="0.25">
      <c r="A14561" s="17"/>
    </row>
    <row r="14562" spans="1:1" ht="16" x14ac:dyDescent="0.25">
      <c r="A14562" s="17"/>
    </row>
    <row r="14563" spans="1:1" ht="16" x14ac:dyDescent="0.25">
      <c r="A14563" s="17"/>
    </row>
    <row r="14564" spans="1:1" ht="16" x14ac:dyDescent="0.25">
      <c r="A14564" s="17"/>
    </row>
    <row r="14565" spans="1:1" ht="16" x14ac:dyDescent="0.25">
      <c r="A14565" s="17"/>
    </row>
    <row r="14566" spans="1:1" ht="16" x14ac:dyDescent="0.25">
      <c r="A14566" s="17"/>
    </row>
    <row r="14567" spans="1:1" ht="16" x14ac:dyDescent="0.25">
      <c r="A14567" s="17"/>
    </row>
    <row r="14568" spans="1:1" ht="16" x14ac:dyDescent="0.25">
      <c r="A14568" s="17"/>
    </row>
    <row r="14569" spans="1:1" ht="16" x14ac:dyDescent="0.25">
      <c r="A14569" s="17"/>
    </row>
    <row r="14570" spans="1:1" ht="16" x14ac:dyDescent="0.25">
      <c r="A14570" s="17"/>
    </row>
    <row r="14571" spans="1:1" ht="16" x14ac:dyDescent="0.25">
      <c r="A14571" s="17"/>
    </row>
    <row r="14572" spans="1:1" ht="16" x14ac:dyDescent="0.25">
      <c r="A14572" s="17"/>
    </row>
    <row r="14573" spans="1:1" ht="16" x14ac:dyDescent="0.25">
      <c r="A14573" s="17"/>
    </row>
    <row r="14574" spans="1:1" ht="16" x14ac:dyDescent="0.25">
      <c r="A14574" s="17"/>
    </row>
    <row r="14575" spans="1:1" ht="16" x14ac:dyDescent="0.25">
      <c r="A14575" s="17"/>
    </row>
    <row r="14576" spans="1:1" ht="16" x14ac:dyDescent="0.25">
      <c r="A14576" s="17"/>
    </row>
    <row r="14577" spans="1:1" ht="16" x14ac:dyDescent="0.25">
      <c r="A14577" s="17"/>
    </row>
    <row r="14578" spans="1:1" ht="16" x14ac:dyDescent="0.25">
      <c r="A14578" s="17"/>
    </row>
    <row r="14579" spans="1:1" ht="16" x14ac:dyDescent="0.25">
      <c r="A14579" s="17"/>
    </row>
    <row r="14580" spans="1:1" ht="16" x14ac:dyDescent="0.25">
      <c r="A14580" s="17"/>
    </row>
    <row r="14581" spans="1:1" ht="16" x14ac:dyDescent="0.25">
      <c r="A14581" s="17"/>
    </row>
    <row r="14582" spans="1:1" ht="16" x14ac:dyDescent="0.25">
      <c r="A14582" s="17"/>
    </row>
    <row r="14583" spans="1:1" ht="16" x14ac:dyDescent="0.25">
      <c r="A14583" s="17"/>
    </row>
    <row r="14584" spans="1:1" ht="16" x14ac:dyDescent="0.25">
      <c r="A14584" s="17"/>
    </row>
    <row r="14585" spans="1:1" ht="16" x14ac:dyDescent="0.25">
      <c r="A14585" s="17"/>
    </row>
    <row r="14586" spans="1:1" ht="16" x14ac:dyDescent="0.25">
      <c r="A14586" s="17"/>
    </row>
    <row r="14587" spans="1:1" ht="16" x14ac:dyDescent="0.25">
      <c r="A14587" s="17"/>
    </row>
    <row r="14588" spans="1:1" ht="16" x14ac:dyDescent="0.25">
      <c r="A14588" s="17"/>
    </row>
    <row r="14589" spans="1:1" ht="16" x14ac:dyDescent="0.25">
      <c r="A14589" s="17"/>
    </row>
    <row r="14590" spans="1:1" ht="16" x14ac:dyDescent="0.25">
      <c r="A14590" s="17"/>
    </row>
    <row r="14591" spans="1:1" ht="16" x14ac:dyDescent="0.25">
      <c r="A14591" s="17"/>
    </row>
    <row r="14592" spans="1:1" ht="16" x14ac:dyDescent="0.25">
      <c r="A14592" s="17"/>
    </row>
    <row r="14593" spans="1:1" ht="16" x14ac:dyDescent="0.25">
      <c r="A14593" s="17"/>
    </row>
    <row r="14594" spans="1:1" ht="16" x14ac:dyDescent="0.25">
      <c r="A14594" s="17"/>
    </row>
    <row r="14595" spans="1:1" ht="16" x14ac:dyDescent="0.25">
      <c r="A14595" s="17"/>
    </row>
    <row r="14596" spans="1:1" ht="16" x14ac:dyDescent="0.25">
      <c r="A14596" s="17"/>
    </row>
    <row r="14597" spans="1:1" ht="16" x14ac:dyDescent="0.25">
      <c r="A14597" s="17"/>
    </row>
    <row r="14598" spans="1:1" ht="16" x14ac:dyDescent="0.25">
      <c r="A14598" s="17"/>
    </row>
    <row r="14599" spans="1:1" ht="16" x14ac:dyDescent="0.25">
      <c r="A14599" s="17"/>
    </row>
    <row r="14600" spans="1:1" ht="16" x14ac:dyDescent="0.25">
      <c r="A14600" s="17"/>
    </row>
    <row r="14601" spans="1:1" ht="16" x14ac:dyDescent="0.25">
      <c r="A14601" s="17"/>
    </row>
    <row r="14602" spans="1:1" ht="16" x14ac:dyDescent="0.25">
      <c r="A14602" s="17"/>
    </row>
    <row r="14603" spans="1:1" ht="16" x14ac:dyDescent="0.25">
      <c r="A14603" s="17"/>
    </row>
    <row r="14604" spans="1:1" ht="16" x14ac:dyDescent="0.25">
      <c r="A14604" s="17"/>
    </row>
    <row r="14605" spans="1:1" ht="16" x14ac:dyDescent="0.25">
      <c r="A14605" s="17"/>
    </row>
    <row r="14606" spans="1:1" ht="16" x14ac:dyDescent="0.25">
      <c r="A14606" s="17"/>
    </row>
    <row r="14607" spans="1:1" ht="16" x14ac:dyDescent="0.25">
      <c r="A14607" s="17"/>
    </row>
    <row r="14608" spans="1:1" ht="16" x14ac:dyDescent="0.25">
      <c r="A14608" s="17"/>
    </row>
    <row r="14609" spans="1:1" ht="16" x14ac:dyDescent="0.25">
      <c r="A14609" s="17"/>
    </row>
    <row r="14610" spans="1:1" ht="16" x14ac:dyDescent="0.25">
      <c r="A14610" s="17"/>
    </row>
    <row r="14611" spans="1:1" ht="16" x14ac:dyDescent="0.25">
      <c r="A14611" s="17"/>
    </row>
    <row r="14612" spans="1:1" ht="16" x14ac:dyDescent="0.25">
      <c r="A14612" s="17"/>
    </row>
    <row r="14613" spans="1:1" ht="16" x14ac:dyDescent="0.25">
      <c r="A14613" s="17"/>
    </row>
    <row r="14614" spans="1:1" ht="16" x14ac:dyDescent="0.25">
      <c r="A14614" s="17"/>
    </row>
    <row r="14615" spans="1:1" ht="16" x14ac:dyDescent="0.25">
      <c r="A14615" s="17"/>
    </row>
    <row r="14616" spans="1:1" ht="16" x14ac:dyDescent="0.25">
      <c r="A14616" s="17"/>
    </row>
    <row r="14617" spans="1:1" ht="16" x14ac:dyDescent="0.25">
      <c r="A14617" s="17"/>
    </row>
    <row r="14618" spans="1:1" ht="16" x14ac:dyDescent="0.25">
      <c r="A14618" s="17"/>
    </row>
    <row r="14619" spans="1:1" ht="16" x14ac:dyDescent="0.25">
      <c r="A14619" s="17"/>
    </row>
    <row r="14620" spans="1:1" ht="16" x14ac:dyDescent="0.25">
      <c r="A14620" s="17"/>
    </row>
    <row r="14621" spans="1:1" ht="16" x14ac:dyDescent="0.25">
      <c r="A14621" s="17"/>
    </row>
    <row r="14622" spans="1:1" ht="16" x14ac:dyDescent="0.25">
      <c r="A14622" s="17"/>
    </row>
    <row r="14623" spans="1:1" ht="16" x14ac:dyDescent="0.25">
      <c r="A14623" s="17"/>
    </row>
    <row r="14624" spans="1:1" ht="16" x14ac:dyDescent="0.25">
      <c r="A14624" s="17"/>
    </row>
    <row r="14625" spans="1:1" ht="16" x14ac:dyDescent="0.25">
      <c r="A14625" s="17"/>
    </row>
    <row r="14626" spans="1:1" ht="16" x14ac:dyDescent="0.25">
      <c r="A14626" s="17"/>
    </row>
    <row r="14627" spans="1:1" ht="16" x14ac:dyDescent="0.25">
      <c r="A14627" s="17"/>
    </row>
    <row r="14628" spans="1:1" ht="16" x14ac:dyDescent="0.25">
      <c r="A14628" s="17"/>
    </row>
    <row r="14629" spans="1:1" ht="16" x14ac:dyDescent="0.25">
      <c r="A14629" s="17"/>
    </row>
    <row r="14630" spans="1:1" ht="16" x14ac:dyDescent="0.25">
      <c r="A14630" s="17"/>
    </row>
    <row r="14631" spans="1:1" ht="16" x14ac:dyDescent="0.25">
      <c r="A14631" s="17"/>
    </row>
    <row r="14632" spans="1:1" ht="16" x14ac:dyDescent="0.25">
      <c r="A14632" s="17"/>
    </row>
    <row r="14633" spans="1:1" ht="16" x14ac:dyDescent="0.25">
      <c r="A14633" s="17"/>
    </row>
    <row r="14634" spans="1:1" ht="16" x14ac:dyDescent="0.25">
      <c r="A14634" s="17"/>
    </row>
    <row r="14635" spans="1:1" ht="16" x14ac:dyDescent="0.25">
      <c r="A14635" s="17"/>
    </row>
    <row r="14636" spans="1:1" ht="16" x14ac:dyDescent="0.25">
      <c r="A14636" s="17"/>
    </row>
    <row r="14637" spans="1:1" ht="16" x14ac:dyDescent="0.25">
      <c r="A14637" s="17"/>
    </row>
    <row r="14638" spans="1:1" ht="16" x14ac:dyDescent="0.25">
      <c r="A14638" s="17"/>
    </row>
    <row r="14639" spans="1:1" ht="16" x14ac:dyDescent="0.25">
      <c r="A14639" s="17"/>
    </row>
    <row r="14640" spans="1:1" ht="16" x14ac:dyDescent="0.25">
      <c r="A14640" s="17"/>
    </row>
    <row r="14641" spans="1:1" ht="16" x14ac:dyDescent="0.25">
      <c r="A14641" s="17"/>
    </row>
    <row r="14642" spans="1:1" ht="16" x14ac:dyDescent="0.25">
      <c r="A14642" s="17"/>
    </row>
    <row r="14643" spans="1:1" ht="16" x14ac:dyDescent="0.25">
      <c r="A14643" s="17"/>
    </row>
    <row r="14644" spans="1:1" ht="16" x14ac:dyDescent="0.25">
      <c r="A14644" s="17"/>
    </row>
    <row r="14645" spans="1:1" ht="16" x14ac:dyDescent="0.25">
      <c r="A14645" s="17"/>
    </row>
    <row r="14646" spans="1:1" ht="16" x14ac:dyDescent="0.25">
      <c r="A14646" s="17"/>
    </row>
    <row r="14647" spans="1:1" ht="16" x14ac:dyDescent="0.25">
      <c r="A14647" s="17"/>
    </row>
    <row r="14648" spans="1:1" ht="16" x14ac:dyDescent="0.25">
      <c r="A14648" s="17"/>
    </row>
    <row r="14649" spans="1:1" ht="16" x14ac:dyDescent="0.25">
      <c r="A14649" s="17"/>
    </row>
    <row r="14650" spans="1:1" ht="16" x14ac:dyDescent="0.25">
      <c r="A14650" s="17"/>
    </row>
    <row r="14651" spans="1:1" ht="16" x14ac:dyDescent="0.25">
      <c r="A14651" s="17"/>
    </row>
    <row r="14652" spans="1:1" ht="16" x14ac:dyDescent="0.25">
      <c r="A14652" s="17"/>
    </row>
    <row r="14653" spans="1:1" ht="16" x14ac:dyDescent="0.25">
      <c r="A14653" s="17"/>
    </row>
    <row r="14654" spans="1:1" ht="16" x14ac:dyDescent="0.25">
      <c r="A14654" s="17"/>
    </row>
    <row r="14655" spans="1:1" ht="16" x14ac:dyDescent="0.25">
      <c r="A14655" s="17"/>
    </row>
    <row r="14656" spans="1:1" ht="16" x14ac:dyDescent="0.25">
      <c r="A14656" s="17"/>
    </row>
    <row r="14657" spans="1:1" ht="16" x14ac:dyDescent="0.25">
      <c r="A14657" s="17"/>
    </row>
    <row r="14658" spans="1:1" ht="16" x14ac:dyDescent="0.25">
      <c r="A14658" s="17"/>
    </row>
    <row r="14659" spans="1:1" ht="16" x14ac:dyDescent="0.25">
      <c r="A14659" s="17"/>
    </row>
    <row r="14660" spans="1:1" ht="16" x14ac:dyDescent="0.25">
      <c r="A14660" s="17"/>
    </row>
    <row r="14661" spans="1:1" ht="16" x14ac:dyDescent="0.25">
      <c r="A14661" s="17"/>
    </row>
    <row r="14662" spans="1:1" ht="16" x14ac:dyDescent="0.25">
      <c r="A14662" s="17"/>
    </row>
    <row r="14663" spans="1:1" ht="16" x14ac:dyDescent="0.25">
      <c r="A14663" s="17"/>
    </row>
    <row r="14664" spans="1:1" ht="16" x14ac:dyDescent="0.25">
      <c r="A14664" s="17"/>
    </row>
    <row r="14665" spans="1:1" ht="16" x14ac:dyDescent="0.25">
      <c r="A14665" s="17"/>
    </row>
    <row r="14666" spans="1:1" ht="16" x14ac:dyDescent="0.25">
      <c r="A14666" s="17"/>
    </row>
    <row r="14667" spans="1:1" ht="16" x14ac:dyDescent="0.25">
      <c r="A14667" s="17"/>
    </row>
    <row r="14668" spans="1:1" ht="16" x14ac:dyDescent="0.25">
      <c r="A14668" s="17"/>
    </row>
    <row r="14669" spans="1:1" ht="16" x14ac:dyDescent="0.25">
      <c r="A14669" s="17"/>
    </row>
    <row r="14670" spans="1:1" ht="16" x14ac:dyDescent="0.25">
      <c r="A14670" s="17"/>
    </row>
    <row r="14671" spans="1:1" ht="16" x14ac:dyDescent="0.25">
      <c r="A14671" s="17"/>
    </row>
    <row r="14672" spans="1:1" ht="16" x14ac:dyDescent="0.25">
      <c r="A14672" s="17"/>
    </row>
    <row r="14673" spans="1:1" ht="16" x14ac:dyDescent="0.25">
      <c r="A14673" s="17"/>
    </row>
    <row r="14674" spans="1:1" ht="16" x14ac:dyDescent="0.25">
      <c r="A14674" s="17"/>
    </row>
    <row r="14675" spans="1:1" ht="16" x14ac:dyDescent="0.25">
      <c r="A14675" s="17"/>
    </row>
    <row r="14676" spans="1:1" ht="16" x14ac:dyDescent="0.25">
      <c r="A14676" s="17"/>
    </row>
    <row r="14677" spans="1:1" ht="16" x14ac:dyDescent="0.25">
      <c r="A14677" s="17"/>
    </row>
    <row r="14678" spans="1:1" ht="16" x14ac:dyDescent="0.25">
      <c r="A14678" s="17"/>
    </row>
    <row r="14679" spans="1:1" ht="16" x14ac:dyDescent="0.25">
      <c r="A14679" s="17"/>
    </row>
    <row r="14680" spans="1:1" ht="16" x14ac:dyDescent="0.25">
      <c r="A14680" s="17"/>
    </row>
    <row r="14681" spans="1:1" ht="16" x14ac:dyDescent="0.25">
      <c r="A14681" s="17"/>
    </row>
    <row r="14682" spans="1:1" ht="16" x14ac:dyDescent="0.25">
      <c r="A14682" s="17"/>
    </row>
    <row r="14683" spans="1:1" ht="16" x14ac:dyDescent="0.25">
      <c r="A14683" s="17"/>
    </row>
    <row r="14684" spans="1:1" ht="16" x14ac:dyDescent="0.25">
      <c r="A14684" s="17"/>
    </row>
    <row r="14685" spans="1:1" ht="16" x14ac:dyDescent="0.25">
      <c r="A14685" s="17"/>
    </row>
    <row r="14686" spans="1:1" ht="16" x14ac:dyDescent="0.25">
      <c r="A14686" s="17"/>
    </row>
    <row r="14687" spans="1:1" ht="16" x14ac:dyDescent="0.25">
      <c r="A14687" s="17"/>
    </row>
    <row r="14688" spans="1:1" ht="16" x14ac:dyDescent="0.25">
      <c r="A14688" s="17"/>
    </row>
    <row r="14689" spans="1:1" ht="16" x14ac:dyDescent="0.25">
      <c r="A14689" s="17"/>
    </row>
    <row r="14690" spans="1:1" ht="16" x14ac:dyDescent="0.25">
      <c r="A14690" s="17"/>
    </row>
    <row r="14691" spans="1:1" ht="16" x14ac:dyDescent="0.25">
      <c r="A14691" s="17"/>
    </row>
    <row r="14692" spans="1:1" ht="16" x14ac:dyDescent="0.25">
      <c r="A14692" s="17"/>
    </row>
    <row r="14693" spans="1:1" ht="16" x14ac:dyDescent="0.25">
      <c r="A14693" s="17"/>
    </row>
    <row r="14694" spans="1:1" ht="16" x14ac:dyDescent="0.25">
      <c r="A14694" s="17"/>
    </row>
    <row r="14695" spans="1:1" ht="16" x14ac:dyDescent="0.25">
      <c r="A14695" s="17"/>
    </row>
    <row r="14696" spans="1:1" ht="16" x14ac:dyDescent="0.25">
      <c r="A14696" s="17"/>
    </row>
    <row r="14697" spans="1:1" ht="16" x14ac:dyDescent="0.25">
      <c r="A14697" s="17"/>
    </row>
    <row r="14698" spans="1:1" ht="16" x14ac:dyDescent="0.25">
      <c r="A14698" s="17"/>
    </row>
    <row r="14699" spans="1:1" ht="16" x14ac:dyDescent="0.25">
      <c r="A14699" s="17"/>
    </row>
    <row r="14700" spans="1:1" ht="16" x14ac:dyDescent="0.25">
      <c r="A14700" s="17"/>
    </row>
    <row r="14701" spans="1:1" ht="16" x14ac:dyDescent="0.25">
      <c r="A14701" s="17"/>
    </row>
    <row r="14702" spans="1:1" ht="16" x14ac:dyDescent="0.25">
      <c r="A14702" s="17"/>
    </row>
    <row r="14703" spans="1:1" ht="16" x14ac:dyDescent="0.25">
      <c r="A14703" s="17"/>
    </row>
    <row r="14704" spans="1:1" ht="16" x14ac:dyDescent="0.25">
      <c r="A14704" s="17"/>
    </row>
    <row r="14705" spans="1:1" ht="16" x14ac:dyDescent="0.25">
      <c r="A14705" s="17"/>
    </row>
    <row r="14706" spans="1:1" ht="16" x14ac:dyDescent="0.25">
      <c r="A14706" s="17"/>
    </row>
    <row r="14707" spans="1:1" ht="16" x14ac:dyDescent="0.25">
      <c r="A14707" s="17"/>
    </row>
    <row r="14708" spans="1:1" ht="16" x14ac:dyDescent="0.25">
      <c r="A14708" s="17"/>
    </row>
    <row r="14709" spans="1:1" ht="16" x14ac:dyDescent="0.25">
      <c r="A14709" s="17"/>
    </row>
    <row r="14710" spans="1:1" ht="16" x14ac:dyDescent="0.25">
      <c r="A14710" s="17"/>
    </row>
    <row r="14711" spans="1:1" ht="16" x14ac:dyDescent="0.25">
      <c r="A14711" s="17"/>
    </row>
    <row r="14712" spans="1:1" ht="16" x14ac:dyDescent="0.25">
      <c r="A14712" s="17"/>
    </row>
    <row r="14713" spans="1:1" ht="16" x14ac:dyDescent="0.25">
      <c r="A14713" s="17"/>
    </row>
    <row r="14714" spans="1:1" ht="16" x14ac:dyDescent="0.25">
      <c r="A14714" s="17"/>
    </row>
    <row r="14715" spans="1:1" ht="16" x14ac:dyDescent="0.25">
      <c r="A14715" s="17"/>
    </row>
    <row r="14716" spans="1:1" ht="16" x14ac:dyDescent="0.25">
      <c r="A14716" s="17"/>
    </row>
    <row r="14717" spans="1:1" ht="16" x14ac:dyDescent="0.25">
      <c r="A14717" s="17"/>
    </row>
    <row r="14718" spans="1:1" ht="16" x14ac:dyDescent="0.25">
      <c r="A14718" s="17"/>
    </row>
    <row r="14719" spans="1:1" ht="16" x14ac:dyDescent="0.25">
      <c r="A14719" s="17"/>
    </row>
    <row r="14720" spans="1:1" ht="16" x14ac:dyDescent="0.25">
      <c r="A14720" s="17"/>
    </row>
    <row r="14721" spans="1:1" ht="16" x14ac:dyDescent="0.25">
      <c r="A14721" s="17"/>
    </row>
    <row r="14722" spans="1:1" ht="16" x14ac:dyDescent="0.25">
      <c r="A14722" s="17"/>
    </row>
    <row r="14723" spans="1:1" ht="16" x14ac:dyDescent="0.25">
      <c r="A14723" s="17"/>
    </row>
    <row r="14724" spans="1:1" ht="16" x14ac:dyDescent="0.25">
      <c r="A14724" s="17"/>
    </row>
    <row r="14725" spans="1:1" ht="16" x14ac:dyDescent="0.25">
      <c r="A14725" s="17"/>
    </row>
    <row r="14726" spans="1:1" ht="16" x14ac:dyDescent="0.25">
      <c r="A14726" s="17"/>
    </row>
    <row r="14727" spans="1:1" ht="16" x14ac:dyDescent="0.25">
      <c r="A14727" s="17"/>
    </row>
    <row r="14728" spans="1:1" ht="16" x14ac:dyDescent="0.25">
      <c r="A14728" s="17"/>
    </row>
    <row r="14729" spans="1:1" ht="16" x14ac:dyDescent="0.25">
      <c r="A14729" s="17"/>
    </row>
    <row r="14730" spans="1:1" ht="16" x14ac:dyDescent="0.25">
      <c r="A14730" s="17"/>
    </row>
    <row r="14731" spans="1:1" ht="16" x14ac:dyDescent="0.25">
      <c r="A14731" s="17"/>
    </row>
    <row r="14732" spans="1:1" ht="16" x14ac:dyDescent="0.25">
      <c r="A14732" s="17"/>
    </row>
    <row r="14733" spans="1:1" ht="16" x14ac:dyDescent="0.25">
      <c r="A14733" s="17"/>
    </row>
    <row r="14734" spans="1:1" ht="16" x14ac:dyDescent="0.25">
      <c r="A14734" s="17"/>
    </row>
    <row r="14735" spans="1:1" ht="16" x14ac:dyDescent="0.25">
      <c r="A14735" s="17"/>
    </row>
    <row r="14736" spans="1:1" ht="16" x14ac:dyDescent="0.25">
      <c r="A14736" s="17"/>
    </row>
    <row r="14737" spans="1:1" ht="16" x14ac:dyDescent="0.25">
      <c r="A14737" s="17"/>
    </row>
    <row r="14738" spans="1:1" ht="16" x14ac:dyDescent="0.25">
      <c r="A14738" s="17"/>
    </row>
    <row r="14739" spans="1:1" ht="16" x14ac:dyDescent="0.25">
      <c r="A14739" s="17"/>
    </row>
    <row r="14740" spans="1:1" ht="16" x14ac:dyDescent="0.25">
      <c r="A14740" s="17"/>
    </row>
    <row r="14741" spans="1:1" ht="16" x14ac:dyDescent="0.25">
      <c r="A14741" s="17"/>
    </row>
    <row r="14742" spans="1:1" ht="16" x14ac:dyDescent="0.25">
      <c r="A14742" s="17"/>
    </row>
    <row r="14743" spans="1:1" ht="16" x14ac:dyDescent="0.25">
      <c r="A14743" s="17"/>
    </row>
    <row r="14744" spans="1:1" ht="16" x14ac:dyDescent="0.25">
      <c r="A14744" s="17"/>
    </row>
    <row r="14745" spans="1:1" ht="16" x14ac:dyDescent="0.25">
      <c r="A14745" s="17"/>
    </row>
    <row r="14746" spans="1:1" ht="16" x14ac:dyDescent="0.25">
      <c r="A14746" s="17"/>
    </row>
    <row r="14747" spans="1:1" ht="16" x14ac:dyDescent="0.25">
      <c r="A14747" s="17"/>
    </row>
    <row r="14748" spans="1:1" ht="16" x14ac:dyDescent="0.25">
      <c r="A14748" s="17"/>
    </row>
    <row r="14749" spans="1:1" ht="16" x14ac:dyDescent="0.25">
      <c r="A14749" s="17"/>
    </row>
    <row r="14750" spans="1:1" ht="16" x14ac:dyDescent="0.25">
      <c r="A14750" s="17"/>
    </row>
    <row r="14751" spans="1:1" ht="16" x14ac:dyDescent="0.25">
      <c r="A14751" s="17"/>
    </row>
    <row r="14752" spans="1:1" ht="16" x14ac:dyDescent="0.25">
      <c r="A14752" s="17"/>
    </row>
    <row r="14753" spans="1:1" ht="16" x14ac:dyDescent="0.25">
      <c r="A14753" s="17"/>
    </row>
    <row r="14754" spans="1:1" ht="16" x14ac:dyDescent="0.25">
      <c r="A14754" s="17"/>
    </row>
    <row r="14755" spans="1:1" ht="16" x14ac:dyDescent="0.25">
      <c r="A14755" s="17"/>
    </row>
    <row r="14756" spans="1:1" ht="16" x14ac:dyDescent="0.25">
      <c r="A14756" s="17"/>
    </row>
    <row r="14757" spans="1:1" ht="16" x14ac:dyDescent="0.25">
      <c r="A14757" s="17"/>
    </row>
    <row r="14758" spans="1:1" ht="16" x14ac:dyDescent="0.25">
      <c r="A14758" s="17"/>
    </row>
    <row r="14759" spans="1:1" ht="16" x14ac:dyDescent="0.25">
      <c r="A14759" s="17"/>
    </row>
    <row r="14760" spans="1:1" ht="16" x14ac:dyDescent="0.25">
      <c r="A14760" s="17"/>
    </row>
    <row r="14761" spans="1:1" ht="16" x14ac:dyDescent="0.25">
      <c r="A14761" s="17"/>
    </row>
    <row r="14762" spans="1:1" ht="16" x14ac:dyDescent="0.25">
      <c r="A14762" s="17"/>
    </row>
    <row r="14763" spans="1:1" ht="16" x14ac:dyDescent="0.25">
      <c r="A14763" s="17"/>
    </row>
    <row r="14764" spans="1:1" ht="16" x14ac:dyDescent="0.25">
      <c r="A14764" s="17"/>
    </row>
    <row r="14765" spans="1:1" ht="16" x14ac:dyDescent="0.25">
      <c r="A14765" s="17"/>
    </row>
    <row r="14766" spans="1:1" ht="16" x14ac:dyDescent="0.25">
      <c r="A14766" s="17"/>
    </row>
    <row r="14767" spans="1:1" ht="16" x14ac:dyDescent="0.25">
      <c r="A14767" s="17"/>
    </row>
    <row r="14768" spans="1:1" ht="16" x14ac:dyDescent="0.25">
      <c r="A14768" s="17"/>
    </row>
    <row r="14769" spans="1:1" ht="16" x14ac:dyDescent="0.25">
      <c r="A14769" s="17"/>
    </row>
    <row r="14770" spans="1:1" ht="16" x14ac:dyDescent="0.25">
      <c r="A14770" s="17"/>
    </row>
    <row r="14771" spans="1:1" ht="16" x14ac:dyDescent="0.25">
      <c r="A14771" s="17"/>
    </row>
    <row r="14772" spans="1:1" ht="16" x14ac:dyDescent="0.25">
      <c r="A14772" s="17"/>
    </row>
    <row r="14773" spans="1:1" ht="16" x14ac:dyDescent="0.25">
      <c r="A14773" s="17"/>
    </row>
    <row r="14774" spans="1:1" ht="16" x14ac:dyDescent="0.25">
      <c r="A14774" s="17"/>
    </row>
    <row r="14775" spans="1:1" ht="16" x14ac:dyDescent="0.25">
      <c r="A14775" s="17"/>
    </row>
    <row r="14776" spans="1:1" ht="16" x14ac:dyDescent="0.25">
      <c r="A14776" s="17"/>
    </row>
    <row r="14777" spans="1:1" ht="16" x14ac:dyDescent="0.25">
      <c r="A14777" s="17"/>
    </row>
    <row r="14778" spans="1:1" ht="16" x14ac:dyDescent="0.25">
      <c r="A14778" s="17"/>
    </row>
    <row r="14779" spans="1:1" ht="16" x14ac:dyDescent="0.25">
      <c r="A14779" s="17"/>
    </row>
    <row r="14780" spans="1:1" ht="16" x14ac:dyDescent="0.25">
      <c r="A14780" s="17"/>
    </row>
    <row r="14781" spans="1:1" ht="16" x14ac:dyDescent="0.25">
      <c r="A14781" s="17"/>
    </row>
    <row r="14782" spans="1:1" ht="16" x14ac:dyDescent="0.25">
      <c r="A14782" s="17"/>
    </row>
    <row r="14783" spans="1:1" ht="16" x14ac:dyDescent="0.25">
      <c r="A14783" s="17"/>
    </row>
    <row r="14784" spans="1:1" ht="16" x14ac:dyDescent="0.25">
      <c r="A14784" s="17"/>
    </row>
    <row r="14785" spans="1:1" ht="16" x14ac:dyDescent="0.25">
      <c r="A14785" s="17"/>
    </row>
    <row r="14786" spans="1:1" ht="16" x14ac:dyDescent="0.25">
      <c r="A14786" s="17"/>
    </row>
    <row r="14787" spans="1:1" ht="16" x14ac:dyDescent="0.25">
      <c r="A14787" s="17"/>
    </row>
    <row r="14788" spans="1:1" ht="16" x14ac:dyDescent="0.25">
      <c r="A14788" s="17"/>
    </row>
    <row r="14789" spans="1:1" ht="16" x14ac:dyDescent="0.25">
      <c r="A14789" s="17"/>
    </row>
    <row r="14790" spans="1:1" ht="16" x14ac:dyDescent="0.25">
      <c r="A14790" s="17"/>
    </row>
    <row r="14791" spans="1:1" ht="16" x14ac:dyDescent="0.25">
      <c r="A14791" s="17"/>
    </row>
    <row r="14792" spans="1:1" ht="16" x14ac:dyDescent="0.25">
      <c r="A14792" s="17"/>
    </row>
    <row r="14793" spans="1:1" ht="16" x14ac:dyDescent="0.25">
      <c r="A14793" s="17"/>
    </row>
    <row r="14794" spans="1:1" ht="16" x14ac:dyDescent="0.25">
      <c r="A14794" s="17"/>
    </row>
    <row r="14795" spans="1:1" ht="16" x14ac:dyDescent="0.25">
      <c r="A14795" s="17"/>
    </row>
    <row r="14796" spans="1:1" ht="16" x14ac:dyDescent="0.25">
      <c r="A14796" s="17"/>
    </row>
    <row r="14797" spans="1:1" ht="16" x14ac:dyDescent="0.25">
      <c r="A14797" s="17"/>
    </row>
    <row r="14798" spans="1:1" ht="16" x14ac:dyDescent="0.25">
      <c r="A14798" s="17"/>
    </row>
    <row r="14799" spans="1:1" ht="16" x14ac:dyDescent="0.25">
      <c r="A14799" s="17"/>
    </row>
    <row r="14800" spans="1:1" ht="16" x14ac:dyDescent="0.25">
      <c r="A14800" s="17"/>
    </row>
    <row r="14801" spans="1:1" ht="16" x14ac:dyDescent="0.25">
      <c r="A14801" s="17"/>
    </row>
    <row r="14802" spans="1:1" ht="16" x14ac:dyDescent="0.25">
      <c r="A14802" s="17"/>
    </row>
    <row r="14803" spans="1:1" ht="16" x14ac:dyDescent="0.25">
      <c r="A14803" s="17"/>
    </row>
    <row r="14804" spans="1:1" ht="16" x14ac:dyDescent="0.25">
      <c r="A14804" s="17"/>
    </row>
    <row r="14805" spans="1:1" ht="16" x14ac:dyDescent="0.25">
      <c r="A14805" s="17"/>
    </row>
    <row r="14806" spans="1:1" ht="16" x14ac:dyDescent="0.25">
      <c r="A14806" s="17"/>
    </row>
    <row r="14807" spans="1:1" ht="16" x14ac:dyDescent="0.25">
      <c r="A14807" s="17"/>
    </row>
    <row r="14808" spans="1:1" ht="16" x14ac:dyDescent="0.25">
      <c r="A14808" s="17"/>
    </row>
    <row r="14809" spans="1:1" ht="16" x14ac:dyDescent="0.25">
      <c r="A14809" s="17"/>
    </row>
    <row r="14810" spans="1:1" ht="16" x14ac:dyDescent="0.25">
      <c r="A14810" s="17"/>
    </row>
    <row r="14811" spans="1:1" ht="16" x14ac:dyDescent="0.25">
      <c r="A14811" s="17"/>
    </row>
    <row r="14812" spans="1:1" ht="16" x14ac:dyDescent="0.25">
      <c r="A14812" s="17"/>
    </row>
    <row r="14813" spans="1:1" ht="16" x14ac:dyDescent="0.25">
      <c r="A14813" s="17"/>
    </row>
    <row r="14814" spans="1:1" ht="16" x14ac:dyDescent="0.25">
      <c r="A14814" s="17"/>
    </row>
    <row r="14815" spans="1:1" ht="16" x14ac:dyDescent="0.25">
      <c r="A14815" s="17"/>
    </row>
    <row r="14816" spans="1:1" ht="16" x14ac:dyDescent="0.25">
      <c r="A14816" s="17"/>
    </row>
    <row r="14817" spans="1:1" ht="16" x14ac:dyDescent="0.25">
      <c r="A14817" s="17"/>
    </row>
    <row r="14818" spans="1:1" ht="16" x14ac:dyDescent="0.25">
      <c r="A14818" s="17"/>
    </row>
    <row r="14819" spans="1:1" ht="16" x14ac:dyDescent="0.25">
      <c r="A14819" s="17"/>
    </row>
    <row r="14820" spans="1:1" ht="16" x14ac:dyDescent="0.25">
      <c r="A14820" s="17"/>
    </row>
    <row r="14821" spans="1:1" ht="16" x14ac:dyDescent="0.25">
      <c r="A14821" s="17"/>
    </row>
    <row r="14822" spans="1:1" ht="16" x14ac:dyDescent="0.25">
      <c r="A14822" s="17"/>
    </row>
    <row r="14823" spans="1:1" ht="16" x14ac:dyDescent="0.25">
      <c r="A14823" s="17"/>
    </row>
    <row r="14824" spans="1:1" ht="16" x14ac:dyDescent="0.25">
      <c r="A14824" s="17"/>
    </row>
    <row r="14825" spans="1:1" ht="16" x14ac:dyDescent="0.25">
      <c r="A14825" s="17"/>
    </row>
    <row r="14826" spans="1:1" ht="16" x14ac:dyDescent="0.25">
      <c r="A14826" s="17"/>
    </row>
    <row r="14827" spans="1:1" ht="16" x14ac:dyDescent="0.25">
      <c r="A14827" s="17"/>
    </row>
    <row r="14828" spans="1:1" ht="16" x14ac:dyDescent="0.25">
      <c r="A14828" s="17"/>
    </row>
    <row r="14829" spans="1:1" ht="16" x14ac:dyDescent="0.25">
      <c r="A14829" s="17"/>
    </row>
    <row r="14830" spans="1:1" ht="16" x14ac:dyDescent="0.25">
      <c r="A14830" s="17"/>
    </row>
    <row r="14831" spans="1:1" ht="16" x14ac:dyDescent="0.25">
      <c r="A14831" s="17"/>
    </row>
    <row r="14832" spans="1:1" ht="16" x14ac:dyDescent="0.25">
      <c r="A14832" s="17"/>
    </row>
    <row r="14833" spans="1:1" ht="16" x14ac:dyDescent="0.25">
      <c r="A14833" s="17"/>
    </row>
    <row r="14834" spans="1:1" ht="16" x14ac:dyDescent="0.25">
      <c r="A14834" s="17"/>
    </row>
    <row r="14835" spans="1:1" ht="16" x14ac:dyDescent="0.25">
      <c r="A14835" s="17"/>
    </row>
    <row r="14836" spans="1:1" ht="16" x14ac:dyDescent="0.25">
      <c r="A14836" s="17"/>
    </row>
    <row r="14837" spans="1:1" ht="16" x14ac:dyDescent="0.25">
      <c r="A14837" s="17"/>
    </row>
    <row r="14838" spans="1:1" ht="16" x14ac:dyDescent="0.25">
      <c r="A14838" s="17"/>
    </row>
    <row r="14839" spans="1:1" ht="16" x14ac:dyDescent="0.25">
      <c r="A14839" s="17"/>
    </row>
    <row r="14840" spans="1:1" ht="16" x14ac:dyDescent="0.25">
      <c r="A14840" s="17"/>
    </row>
    <row r="14841" spans="1:1" ht="16" x14ac:dyDescent="0.25">
      <c r="A14841" s="17"/>
    </row>
    <row r="14842" spans="1:1" ht="16" x14ac:dyDescent="0.25">
      <c r="A14842" s="17"/>
    </row>
    <row r="14843" spans="1:1" ht="16" x14ac:dyDescent="0.25">
      <c r="A14843" s="17"/>
    </row>
    <row r="14844" spans="1:1" ht="16" x14ac:dyDescent="0.25">
      <c r="A14844" s="17"/>
    </row>
    <row r="14845" spans="1:1" ht="16" x14ac:dyDescent="0.25">
      <c r="A14845" s="17"/>
    </row>
    <row r="14846" spans="1:1" ht="16" x14ac:dyDescent="0.25">
      <c r="A14846" s="17"/>
    </row>
    <row r="14847" spans="1:1" ht="16" x14ac:dyDescent="0.25">
      <c r="A14847" s="17"/>
    </row>
    <row r="14848" spans="1:1" ht="16" x14ac:dyDescent="0.25">
      <c r="A14848" s="17"/>
    </row>
    <row r="14849" spans="1:1" ht="16" x14ac:dyDescent="0.25">
      <c r="A14849" s="17"/>
    </row>
    <row r="14850" spans="1:1" ht="16" x14ac:dyDescent="0.25">
      <c r="A14850" s="17"/>
    </row>
    <row r="14851" spans="1:1" ht="16" x14ac:dyDescent="0.25">
      <c r="A14851" s="17"/>
    </row>
    <row r="14852" spans="1:1" ht="16" x14ac:dyDescent="0.25">
      <c r="A14852" s="17"/>
    </row>
    <row r="14853" spans="1:1" ht="16" x14ac:dyDescent="0.25">
      <c r="A14853" s="17"/>
    </row>
    <row r="14854" spans="1:1" ht="16" x14ac:dyDescent="0.25">
      <c r="A14854" s="17"/>
    </row>
    <row r="14855" spans="1:1" ht="16" x14ac:dyDescent="0.25">
      <c r="A14855" s="17"/>
    </row>
    <row r="14856" spans="1:1" ht="16" x14ac:dyDescent="0.25">
      <c r="A14856" s="17"/>
    </row>
    <row r="14857" spans="1:1" ht="16" x14ac:dyDescent="0.25">
      <c r="A14857" s="17"/>
    </row>
    <row r="14858" spans="1:1" ht="16" x14ac:dyDescent="0.25">
      <c r="A14858" s="17"/>
    </row>
    <row r="14859" spans="1:1" ht="16" x14ac:dyDescent="0.25">
      <c r="A14859" s="17"/>
    </row>
    <row r="14860" spans="1:1" ht="16" x14ac:dyDescent="0.25">
      <c r="A14860" s="17"/>
    </row>
    <row r="14861" spans="1:1" ht="16" x14ac:dyDescent="0.25">
      <c r="A14861" s="17"/>
    </row>
    <row r="14862" spans="1:1" ht="16" x14ac:dyDescent="0.25">
      <c r="A14862" s="17"/>
    </row>
    <row r="14863" spans="1:1" ht="16" x14ac:dyDescent="0.25">
      <c r="A14863" s="17"/>
    </row>
    <row r="14864" spans="1:1" ht="16" x14ac:dyDescent="0.25">
      <c r="A14864" s="17"/>
    </row>
    <row r="14865" spans="1:1" ht="16" x14ac:dyDescent="0.25">
      <c r="A14865" s="17"/>
    </row>
    <row r="14866" spans="1:1" ht="16" x14ac:dyDescent="0.25">
      <c r="A14866" s="17"/>
    </row>
    <row r="14867" spans="1:1" ht="16" x14ac:dyDescent="0.25">
      <c r="A14867" s="17"/>
    </row>
    <row r="14868" spans="1:1" ht="16" x14ac:dyDescent="0.25">
      <c r="A14868" s="17"/>
    </row>
    <row r="14869" spans="1:1" ht="16" x14ac:dyDescent="0.25">
      <c r="A14869" s="17"/>
    </row>
    <row r="14870" spans="1:1" ht="16" x14ac:dyDescent="0.25">
      <c r="A14870" s="17"/>
    </row>
    <row r="14871" spans="1:1" ht="16" x14ac:dyDescent="0.25">
      <c r="A14871" s="17"/>
    </row>
    <row r="14872" spans="1:1" ht="16" x14ac:dyDescent="0.25">
      <c r="A14872" s="17"/>
    </row>
    <row r="14873" spans="1:1" ht="16" x14ac:dyDescent="0.25">
      <c r="A14873" s="17"/>
    </row>
    <row r="14874" spans="1:1" ht="16" x14ac:dyDescent="0.25">
      <c r="A14874" s="17"/>
    </row>
    <row r="14875" spans="1:1" ht="16" x14ac:dyDescent="0.25">
      <c r="A14875" s="17"/>
    </row>
    <row r="14876" spans="1:1" ht="16" x14ac:dyDescent="0.25">
      <c r="A14876" s="17"/>
    </row>
    <row r="14877" spans="1:1" ht="16" x14ac:dyDescent="0.25">
      <c r="A14877" s="17"/>
    </row>
    <row r="14878" spans="1:1" ht="16" x14ac:dyDescent="0.25">
      <c r="A14878" s="17"/>
    </row>
    <row r="14879" spans="1:1" ht="16" x14ac:dyDescent="0.25">
      <c r="A14879" s="17"/>
    </row>
    <row r="14880" spans="1:1" ht="16" x14ac:dyDescent="0.25">
      <c r="A14880" s="17"/>
    </row>
    <row r="14881" spans="1:1" ht="16" x14ac:dyDescent="0.25">
      <c r="A14881" s="17"/>
    </row>
    <row r="14882" spans="1:1" ht="16" x14ac:dyDescent="0.25">
      <c r="A14882" s="17"/>
    </row>
    <row r="14883" spans="1:1" ht="16" x14ac:dyDescent="0.25">
      <c r="A14883" s="17"/>
    </row>
    <row r="14884" spans="1:1" ht="16" x14ac:dyDescent="0.25">
      <c r="A14884" s="17"/>
    </row>
    <row r="14885" spans="1:1" ht="16" x14ac:dyDescent="0.25">
      <c r="A14885" s="17"/>
    </row>
    <row r="14886" spans="1:1" ht="16" x14ac:dyDescent="0.25">
      <c r="A14886" s="17"/>
    </row>
    <row r="14887" spans="1:1" ht="16" x14ac:dyDescent="0.25">
      <c r="A14887" s="17"/>
    </row>
    <row r="14888" spans="1:1" ht="16" x14ac:dyDescent="0.25">
      <c r="A14888" s="17"/>
    </row>
    <row r="14889" spans="1:1" ht="16" x14ac:dyDescent="0.25">
      <c r="A14889" s="17"/>
    </row>
    <row r="14890" spans="1:1" ht="16" x14ac:dyDescent="0.25">
      <c r="A14890" s="17"/>
    </row>
    <row r="14891" spans="1:1" ht="16" x14ac:dyDescent="0.25">
      <c r="A14891" s="17"/>
    </row>
    <row r="14892" spans="1:1" ht="16" x14ac:dyDescent="0.25">
      <c r="A14892" s="17"/>
    </row>
    <row r="14893" spans="1:1" ht="16" x14ac:dyDescent="0.25">
      <c r="A14893" s="17"/>
    </row>
    <row r="14894" spans="1:1" ht="16" x14ac:dyDescent="0.25">
      <c r="A14894" s="17"/>
    </row>
    <row r="14895" spans="1:1" ht="16" x14ac:dyDescent="0.25">
      <c r="A14895" s="17"/>
    </row>
    <row r="14896" spans="1:1" ht="16" x14ac:dyDescent="0.25">
      <c r="A14896" s="17"/>
    </row>
    <row r="14897" spans="1:1" ht="16" x14ac:dyDescent="0.25">
      <c r="A14897" s="17"/>
    </row>
    <row r="14898" spans="1:1" ht="16" x14ac:dyDescent="0.25">
      <c r="A14898" s="17"/>
    </row>
    <row r="14899" spans="1:1" ht="16" x14ac:dyDescent="0.25">
      <c r="A14899" s="17"/>
    </row>
    <row r="14900" spans="1:1" ht="16" x14ac:dyDescent="0.25">
      <c r="A14900" s="17"/>
    </row>
    <row r="14901" spans="1:1" ht="16" x14ac:dyDescent="0.25">
      <c r="A14901" s="17"/>
    </row>
    <row r="14902" spans="1:1" ht="16" x14ac:dyDescent="0.25">
      <c r="A14902" s="17"/>
    </row>
    <row r="14903" spans="1:1" ht="16" x14ac:dyDescent="0.25">
      <c r="A14903" s="17"/>
    </row>
    <row r="14904" spans="1:1" ht="16" x14ac:dyDescent="0.25">
      <c r="A14904" s="17"/>
    </row>
    <row r="14905" spans="1:1" ht="16" x14ac:dyDescent="0.25">
      <c r="A14905" s="17"/>
    </row>
    <row r="14906" spans="1:1" ht="16" x14ac:dyDescent="0.25">
      <c r="A14906" s="17"/>
    </row>
    <row r="14907" spans="1:1" ht="16" x14ac:dyDescent="0.25">
      <c r="A14907" s="17"/>
    </row>
    <row r="14908" spans="1:1" ht="16" x14ac:dyDescent="0.25">
      <c r="A14908" s="17"/>
    </row>
    <row r="14909" spans="1:1" ht="16" x14ac:dyDescent="0.25">
      <c r="A14909" s="17"/>
    </row>
    <row r="14910" spans="1:1" ht="16" x14ac:dyDescent="0.25">
      <c r="A14910" s="17"/>
    </row>
    <row r="14911" spans="1:1" ht="16" x14ac:dyDescent="0.25">
      <c r="A14911" s="17"/>
    </row>
    <row r="14912" spans="1:1" ht="16" x14ac:dyDescent="0.25">
      <c r="A14912" s="17"/>
    </row>
    <row r="14913" spans="1:1" ht="16" x14ac:dyDescent="0.25">
      <c r="A14913" s="17"/>
    </row>
    <row r="14914" spans="1:1" ht="16" x14ac:dyDescent="0.25">
      <c r="A14914" s="17"/>
    </row>
    <row r="14915" spans="1:1" ht="16" x14ac:dyDescent="0.25">
      <c r="A14915" s="17"/>
    </row>
    <row r="14916" spans="1:1" ht="16" x14ac:dyDescent="0.25">
      <c r="A14916" s="17"/>
    </row>
    <row r="14917" spans="1:1" ht="16" x14ac:dyDescent="0.25">
      <c r="A14917" s="17"/>
    </row>
    <row r="14918" spans="1:1" ht="16" x14ac:dyDescent="0.25">
      <c r="A14918" s="17"/>
    </row>
    <row r="14919" spans="1:1" ht="16" x14ac:dyDescent="0.25">
      <c r="A14919" s="17"/>
    </row>
    <row r="14920" spans="1:1" ht="16" x14ac:dyDescent="0.25">
      <c r="A14920" s="17"/>
    </row>
    <row r="14921" spans="1:1" ht="16" x14ac:dyDescent="0.25">
      <c r="A14921" s="17"/>
    </row>
    <row r="14922" spans="1:1" ht="16" x14ac:dyDescent="0.25">
      <c r="A14922" s="17"/>
    </row>
    <row r="14923" spans="1:1" ht="16" x14ac:dyDescent="0.25">
      <c r="A14923" s="17"/>
    </row>
    <row r="14924" spans="1:1" ht="16" x14ac:dyDescent="0.25">
      <c r="A14924" s="17"/>
    </row>
    <row r="14925" spans="1:1" ht="16" x14ac:dyDescent="0.25">
      <c r="A14925" s="17"/>
    </row>
    <row r="14926" spans="1:1" ht="16" x14ac:dyDescent="0.25">
      <c r="A14926" s="17"/>
    </row>
    <row r="14927" spans="1:1" ht="16" x14ac:dyDescent="0.25">
      <c r="A14927" s="17"/>
    </row>
    <row r="14928" spans="1:1" ht="16" x14ac:dyDescent="0.25">
      <c r="A14928" s="17"/>
    </row>
    <row r="14929" spans="1:1" ht="16" x14ac:dyDescent="0.25">
      <c r="A14929" s="17"/>
    </row>
    <row r="14930" spans="1:1" ht="16" x14ac:dyDescent="0.25">
      <c r="A14930" s="17"/>
    </row>
    <row r="14931" spans="1:1" ht="16" x14ac:dyDescent="0.25">
      <c r="A14931" s="17"/>
    </row>
    <row r="14932" spans="1:1" ht="16" x14ac:dyDescent="0.25">
      <c r="A14932" s="17"/>
    </row>
    <row r="14933" spans="1:1" ht="16" x14ac:dyDescent="0.25">
      <c r="A14933" s="17"/>
    </row>
    <row r="14934" spans="1:1" ht="16" x14ac:dyDescent="0.25">
      <c r="A14934" s="17"/>
    </row>
    <row r="14935" spans="1:1" ht="16" x14ac:dyDescent="0.25">
      <c r="A14935" s="17"/>
    </row>
    <row r="14936" spans="1:1" ht="16" x14ac:dyDescent="0.25">
      <c r="A14936" s="17"/>
    </row>
    <row r="14937" spans="1:1" ht="16" x14ac:dyDescent="0.25">
      <c r="A14937" s="17"/>
    </row>
    <row r="14938" spans="1:1" ht="16" x14ac:dyDescent="0.25">
      <c r="A14938" s="17"/>
    </row>
    <row r="14939" spans="1:1" ht="16" x14ac:dyDescent="0.25">
      <c r="A14939" s="17"/>
    </row>
    <row r="14940" spans="1:1" ht="16" x14ac:dyDescent="0.25">
      <c r="A14940" s="17"/>
    </row>
    <row r="14941" spans="1:1" ht="16" x14ac:dyDescent="0.25">
      <c r="A14941" s="17"/>
    </row>
    <row r="14942" spans="1:1" ht="16" x14ac:dyDescent="0.25">
      <c r="A14942" s="17"/>
    </row>
    <row r="14943" spans="1:1" ht="16" x14ac:dyDescent="0.25">
      <c r="A14943" s="17"/>
    </row>
    <row r="14944" spans="1:1" ht="16" x14ac:dyDescent="0.25">
      <c r="A14944" s="17"/>
    </row>
    <row r="14945" spans="1:1" ht="16" x14ac:dyDescent="0.25">
      <c r="A14945" s="17"/>
    </row>
    <row r="14946" spans="1:1" ht="16" x14ac:dyDescent="0.25">
      <c r="A14946" s="17"/>
    </row>
    <row r="14947" spans="1:1" ht="16" x14ac:dyDescent="0.25">
      <c r="A14947" s="17"/>
    </row>
    <row r="14948" spans="1:1" ht="16" x14ac:dyDescent="0.25">
      <c r="A14948" s="17"/>
    </row>
    <row r="14949" spans="1:1" ht="16" x14ac:dyDescent="0.25">
      <c r="A14949" s="17"/>
    </row>
    <row r="14950" spans="1:1" ht="16" x14ac:dyDescent="0.25">
      <c r="A14950" s="17"/>
    </row>
    <row r="14951" spans="1:1" ht="16" x14ac:dyDescent="0.25">
      <c r="A14951" s="17"/>
    </row>
    <row r="14952" spans="1:1" ht="16" x14ac:dyDescent="0.25">
      <c r="A14952" s="17"/>
    </row>
    <row r="14953" spans="1:1" ht="16" x14ac:dyDescent="0.25">
      <c r="A14953" s="17"/>
    </row>
    <row r="14954" spans="1:1" ht="16" x14ac:dyDescent="0.25">
      <c r="A14954" s="17"/>
    </row>
    <row r="14955" spans="1:1" ht="16" x14ac:dyDescent="0.25">
      <c r="A14955" s="17"/>
    </row>
    <row r="14956" spans="1:1" ht="16" x14ac:dyDescent="0.25">
      <c r="A14956" s="17"/>
    </row>
    <row r="14957" spans="1:1" ht="16" x14ac:dyDescent="0.25">
      <c r="A14957" s="17"/>
    </row>
    <row r="14958" spans="1:1" ht="16" x14ac:dyDescent="0.25">
      <c r="A14958" s="17"/>
    </row>
    <row r="14959" spans="1:1" ht="16" x14ac:dyDescent="0.25">
      <c r="A14959" s="17"/>
    </row>
    <row r="14960" spans="1:1" ht="16" x14ac:dyDescent="0.25">
      <c r="A14960" s="17"/>
    </row>
    <row r="14961" spans="1:1" ht="16" x14ac:dyDescent="0.25">
      <c r="A14961" s="17"/>
    </row>
    <row r="14962" spans="1:1" ht="16" x14ac:dyDescent="0.25">
      <c r="A14962" s="17"/>
    </row>
    <row r="14963" spans="1:1" ht="16" x14ac:dyDescent="0.25">
      <c r="A14963" s="17"/>
    </row>
    <row r="14964" spans="1:1" ht="16" x14ac:dyDescent="0.25">
      <c r="A14964" s="17"/>
    </row>
    <row r="14965" spans="1:1" ht="16" x14ac:dyDescent="0.25">
      <c r="A14965" s="17"/>
    </row>
    <row r="14966" spans="1:1" ht="16" x14ac:dyDescent="0.25">
      <c r="A14966" s="17"/>
    </row>
    <row r="14967" spans="1:1" ht="16" x14ac:dyDescent="0.25">
      <c r="A14967" s="17"/>
    </row>
    <row r="14968" spans="1:1" ht="16" x14ac:dyDescent="0.25">
      <c r="A14968" s="17"/>
    </row>
    <row r="14969" spans="1:1" ht="16" x14ac:dyDescent="0.25">
      <c r="A14969" s="17"/>
    </row>
    <row r="14970" spans="1:1" ht="16" x14ac:dyDescent="0.25">
      <c r="A14970" s="17"/>
    </row>
    <row r="14971" spans="1:1" ht="16" x14ac:dyDescent="0.25">
      <c r="A14971" s="17"/>
    </row>
    <row r="14972" spans="1:1" ht="16" x14ac:dyDescent="0.25">
      <c r="A14972" s="17"/>
    </row>
    <row r="14973" spans="1:1" ht="16" x14ac:dyDescent="0.25">
      <c r="A14973" s="17"/>
    </row>
    <row r="14974" spans="1:1" ht="16" x14ac:dyDescent="0.25">
      <c r="A14974" s="17"/>
    </row>
    <row r="14975" spans="1:1" ht="16" x14ac:dyDescent="0.25">
      <c r="A14975" s="17"/>
    </row>
    <row r="14976" spans="1:1" ht="16" x14ac:dyDescent="0.25">
      <c r="A14976" s="17"/>
    </row>
    <row r="14977" spans="1:1" ht="16" x14ac:dyDescent="0.25">
      <c r="A14977" s="17"/>
    </row>
    <row r="14978" spans="1:1" ht="16" x14ac:dyDescent="0.25">
      <c r="A14978" s="17"/>
    </row>
    <row r="14979" spans="1:1" ht="16" x14ac:dyDescent="0.25">
      <c r="A14979" s="17"/>
    </row>
    <row r="14980" spans="1:1" ht="16" x14ac:dyDescent="0.25">
      <c r="A14980" s="17"/>
    </row>
    <row r="14981" spans="1:1" ht="16" x14ac:dyDescent="0.25">
      <c r="A14981" s="17"/>
    </row>
    <row r="14982" spans="1:1" ht="16" x14ac:dyDescent="0.25">
      <c r="A14982" s="17"/>
    </row>
    <row r="14983" spans="1:1" ht="16" x14ac:dyDescent="0.25">
      <c r="A14983" s="17"/>
    </row>
    <row r="14984" spans="1:1" ht="16" x14ac:dyDescent="0.25">
      <c r="A14984" s="17"/>
    </row>
    <row r="14985" spans="1:1" ht="16" x14ac:dyDescent="0.25">
      <c r="A14985" s="17"/>
    </row>
    <row r="14986" spans="1:1" ht="16" x14ac:dyDescent="0.25">
      <c r="A14986" s="17"/>
    </row>
    <row r="14987" spans="1:1" ht="16" x14ac:dyDescent="0.25">
      <c r="A14987" s="17"/>
    </row>
    <row r="14988" spans="1:1" ht="16" x14ac:dyDescent="0.25">
      <c r="A14988" s="17"/>
    </row>
    <row r="14989" spans="1:1" ht="16" x14ac:dyDescent="0.25">
      <c r="A14989" s="17"/>
    </row>
    <row r="14990" spans="1:1" ht="16" x14ac:dyDescent="0.25">
      <c r="A14990" s="17"/>
    </row>
    <row r="14991" spans="1:1" ht="16" x14ac:dyDescent="0.25">
      <c r="A14991" s="17"/>
    </row>
    <row r="14992" spans="1:1" ht="16" x14ac:dyDescent="0.25">
      <c r="A14992" s="17"/>
    </row>
    <row r="14993" spans="1:1" ht="16" x14ac:dyDescent="0.25">
      <c r="A14993" s="17"/>
    </row>
    <row r="14994" spans="1:1" ht="16" x14ac:dyDescent="0.25">
      <c r="A14994" s="17"/>
    </row>
    <row r="14995" spans="1:1" ht="16" x14ac:dyDescent="0.25">
      <c r="A14995" s="17"/>
    </row>
    <row r="14996" spans="1:1" ht="16" x14ac:dyDescent="0.25">
      <c r="A14996" s="17"/>
    </row>
    <row r="14997" spans="1:1" ht="16" x14ac:dyDescent="0.25">
      <c r="A14997" s="17"/>
    </row>
    <row r="14998" spans="1:1" ht="16" x14ac:dyDescent="0.25">
      <c r="A14998" s="17"/>
    </row>
    <row r="14999" spans="1:1" ht="16" x14ac:dyDescent="0.25">
      <c r="A14999" s="17"/>
    </row>
    <row r="15000" spans="1:1" ht="16" x14ac:dyDescent="0.25">
      <c r="A15000" s="17"/>
    </row>
    <row r="15001" spans="1:1" ht="16" x14ac:dyDescent="0.25">
      <c r="A15001" s="17"/>
    </row>
    <row r="15002" spans="1:1" ht="16" x14ac:dyDescent="0.25">
      <c r="A15002" s="17"/>
    </row>
    <row r="15003" spans="1:1" ht="16" x14ac:dyDescent="0.25">
      <c r="A15003" s="17"/>
    </row>
    <row r="15004" spans="1:1" ht="16" x14ac:dyDescent="0.25">
      <c r="A15004" s="17"/>
    </row>
    <row r="15005" spans="1:1" ht="16" x14ac:dyDescent="0.25">
      <c r="A15005" s="17"/>
    </row>
    <row r="15006" spans="1:1" ht="16" x14ac:dyDescent="0.25">
      <c r="A15006" s="17"/>
    </row>
    <row r="15007" spans="1:1" ht="16" x14ac:dyDescent="0.25">
      <c r="A15007" s="17"/>
    </row>
    <row r="15008" spans="1:1" ht="16" x14ac:dyDescent="0.25">
      <c r="A15008" s="17"/>
    </row>
    <row r="15009" spans="1:1" ht="16" x14ac:dyDescent="0.25">
      <c r="A15009" s="17"/>
    </row>
    <row r="15010" spans="1:1" ht="16" x14ac:dyDescent="0.25">
      <c r="A15010" s="17"/>
    </row>
    <row r="15011" spans="1:1" ht="16" x14ac:dyDescent="0.25">
      <c r="A15011" s="17"/>
    </row>
    <row r="15012" spans="1:1" ht="16" x14ac:dyDescent="0.25">
      <c r="A15012" s="17"/>
    </row>
    <row r="15013" spans="1:1" ht="16" x14ac:dyDescent="0.25">
      <c r="A15013" s="17"/>
    </row>
    <row r="15014" spans="1:1" ht="16" x14ac:dyDescent="0.25">
      <c r="A15014" s="17"/>
    </row>
    <row r="15015" spans="1:1" ht="16" x14ac:dyDescent="0.25">
      <c r="A15015" s="17"/>
    </row>
    <row r="15016" spans="1:1" ht="16" x14ac:dyDescent="0.25">
      <c r="A15016" s="17"/>
    </row>
    <row r="15017" spans="1:1" ht="16" x14ac:dyDescent="0.25">
      <c r="A15017" s="17"/>
    </row>
    <row r="15018" spans="1:1" ht="16" x14ac:dyDescent="0.25">
      <c r="A15018" s="17"/>
    </row>
    <row r="15019" spans="1:1" ht="16" x14ac:dyDescent="0.25">
      <c r="A15019" s="17"/>
    </row>
    <row r="15020" spans="1:1" ht="16" x14ac:dyDescent="0.25">
      <c r="A15020" s="17"/>
    </row>
    <row r="15021" spans="1:1" ht="16" x14ac:dyDescent="0.25">
      <c r="A15021" s="17"/>
    </row>
    <row r="15022" spans="1:1" ht="16" x14ac:dyDescent="0.25">
      <c r="A15022" s="17"/>
    </row>
    <row r="15023" spans="1:1" ht="16" x14ac:dyDescent="0.25">
      <c r="A15023" s="17"/>
    </row>
    <row r="15024" spans="1:1" ht="16" x14ac:dyDescent="0.25">
      <c r="A15024" s="17"/>
    </row>
    <row r="15025" spans="1:1" ht="16" x14ac:dyDescent="0.25">
      <c r="A15025" s="17"/>
    </row>
    <row r="15026" spans="1:1" ht="16" x14ac:dyDescent="0.25">
      <c r="A15026" s="17"/>
    </row>
    <row r="15027" spans="1:1" ht="16" x14ac:dyDescent="0.25">
      <c r="A15027" s="17"/>
    </row>
    <row r="15028" spans="1:1" ht="16" x14ac:dyDescent="0.25">
      <c r="A15028" s="17"/>
    </row>
    <row r="15029" spans="1:1" ht="16" x14ac:dyDescent="0.25">
      <c r="A15029" s="17"/>
    </row>
    <row r="15030" spans="1:1" ht="16" x14ac:dyDescent="0.25">
      <c r="A15030" s="17"/>
    </row>
    <row r="15031" spans="1:1" ht="16" x14ac:dyDescent="0.25">
      <c r="A15031" s="17"/>
    </row>
    <row r="15032" spans="1:1" ht="16" x14ac:dyDescent="0.25">
      <c r="A15032" s="17"/>
    </row>
    <row r="15033" spans="1:1" ht="16" x14ac:dyDescent="0.25">
      <c r="A15033" s="17"/>
    </row>
    <row r="15034" spans="1:1" ht="16" x14ac:dyDescent="0.25">
      <c r="A15034" s="17"/>
    </row>
    <row r="15035" spans="1:1" ht="16" x14ac:dyDescent="0.25">
      <c r="A15035" s="17"/>
    </row>
    <row r="15036" spans="1:1" ht="16" x14ac:dyDescent="0.25">
      <c r="A15036" s="17"/>
    </row>
    <row r="15037" spans="1:1" ht="16" x14ac:dyDescent="0.25">
      <c r="A15037" s="17"/>
    </row>
    <row r="15038" spans="1:1" ht="16" x14ac:dyDescent="0.25">
      <c r="A15038" s="17"/>
    </row>
    <row r="15039" spans="1:1" ht="16" x14ac:dyDescent="0.25">
      <c r="A15039" s="17"/>
    </row>
    <row r="15040" spans="1:1" ht="16" x14ac:dyDescent="0.25">
      <c r="A15040" s="17"/>
    </row>
    <row r="15041" spans="1:1" ht="16" x14ac:dyDescent="0.25">
      <c r="A15041" s="17"/>
    </row>
    <row r="15042" spans="1:1" ht="16" x14ac:dyDescent="0.25">
      <c r="A15042" s="17"/>
    </row>
    <row r="15043" spans="1:1" ht="16" x14ac:dyDescent="0.25">
      <c r="A15043" s="17"/>
    </row>
    <row r="15044" spans="1:1" ht="16" x14ac:dyDescent="0.25">
      <c r="A15044" s="17"/>
    </row>
    <row r="15045" spans="1:1" ht="16" x14ac:dyDescent="0.25">
      <c r="A15045" s="17"/>
    </row>
    <row r="15046" spans="1:1" ht="16" x14ac:dyDescent="0.25">
      <c r="A15046" s="17"/>
    </row>
    <row r="15047" spans="1:1" ht="16" x14ac:dyDescent="0.25">
      <c r="A15047" s="17"/>
    </row>
    <row r="15048" spans="1:1" ht="16" x14ac:dyDescent="0.25">
      <c r="A15048" s="17"/>
    </row>
    <row r="15049" spans="1:1" ht="16" x14ac:dyDescent="0.25">
      <c r="A15049" s="17"/>
    </row>
    <row r="15050" spans="1:1" ht="16" x14ac:dyDescent="0.25">
      <c r="A15050" s="17"/>
    </row>
    <row r="15051" spans="1:1" ht="16" x14ac:dyDescent="0.25">
      <c r="A15051" s="17"/>
    </row>
    <row r="15052" spans="1:1" ht="16" x14ac:dyDescent="0.25">
      <c r="A15052" s="17"/>
    </row>
    <row r="15053" spans="1:1" ht="16" x14ac:dyDescent="0.25">
      <c r="A15053" s="17"/>
    </row>
    <row r="15054" spans="1:1" ht="16" x14ac:dyDescent="0.25">
      <c r="A15054" s="17"/>
    </row>
    <row r="15055" spans="1:1" ht="16" x14ac:dyDescent="0.25">
      <c r="A15055" s="17"/>
    </row>
    <row r="15056" spans="1:1" ht="16" x14ac:dyDescent="0.25">
      <c r="A15056" s="17"/>
    </row>
    <row r="15057" spans="1:1" ht="16" x14ac:dyDescent="0.25">
      <c r="A15057" s="17"/>
    </row>
    <row r="15058" spans="1:1" ht="16" x14ac:dyDescent="0.25">
      <c r="A15058" s="17"/>
    </row>
    <row r="15059" spans="1:1" ht="16" x14ac:dyDescent="0.25">
      <c r="A15059" s="17"/>
    </row>
    <row r="15060" spans="1:1" ht="16" x14ac:dyDescent="0.25">
      <c r="A15060" s="17"/>
    </row>
    <row r="15061" spans="1:1" ht="16" x14ac:dyDescent="0.25">
      <c r="A15061" s="17"/>
    </row>
    <row r="15062" spans="1:1" ht="16" x14ac:dyDescent="0.25">
      <c r="A15062" s="17"/>
    </row>
    <row r="15063" spans="1:1" ht="16" x14ac:dyDescent="0.25">
      <c r="A15063" s="17"/>
    </row>
    <row r="15064" spans="1:1" ht="16" x14ac:dyDescent="0.25">
      <c r="A15064" s="17"/>
    </row>
    <row r="15065" spans="1:1" ht="16" x14ac:dyDescent="0.25">
      <c r="A15065" s="17"/>
    </row>
    <row r="15066" spans="1:1" ht="16" x14ac:dyDescent="0.25">
      <c r="A15066" s="17"/>
    </row>
    <row r="15067" spans="1:1" ht="16" x14ac:dyDescent="0.25">
      <c r="A15067" s="17"/>
    </row>
    <row r="15068" spans="1:1" ht="16" x14ac:dyDescent="0.25">
      <c r="A15068" s="17"/>
    </row>
    <row r="15069" spans="1:1" ht="16" x14ac:dyDescent="0.25">
      <c r="A15069" s="17"/>
    </row>
    <row r="15070" spans="1:1" ht="16" x14ac:dyDescent="0.25">
      <c r="A15070" s="17"/>
    </row>
    <row r="15071" spans="1:1" ht="16" x14ac:dyDescent="0.25">
      <c r="A15071" s="17"/>
    </row>
    <row r="15072" spans="1:1" ht="16" x14ac:dyDescent="0.25">
      <c r="A15072" s="17"/>
    </row>
    <row r="15073" spans="1:1" ht="16" x14ac:dyDescent="0.25">
      <c r="A15073" s="17"/>
    </row>
    <row r="15074" spans="1:1" ht="16" x14ac:dyDescent="0.25">
      <c r="A15074" s="17"/>
    </row>
    <row r="15075" spans="1:1" ht="16" x14ac:dyDescent="0.25">
      <c r="A15075" s="17"/>
    </row>
    <row r="15076" spans="1:1" ht="16" x14ac:dyDescent="0.25">
      <c r="A15076" s="17"/>
    </row>
    <row r="15077" spans="1:1" ht="16" x14ac:dyDescent="0.25">
      <c r="A15077" s="17"/>
    </row>
    <row r="15078" spans="1:1" ht="16" x14ac:dyDescent="0.25">
      <c r="A15078" s="17"/>
    </row>
    <row r="15079" spans="1:1" ht="16" x14ac:dyDescent="0.25">
      <c r="A15079" s="17"/>
    </row>
    <row r="15080" spans="1:1" ht="16" x14ac:dyDescent="0.25">
      <c r="A15080" s="17"/>
    </row>
    <row r="15081" spans="1:1" ht="16" x14ac:dyDescent="0.25">
      <c r="A15081" s="17"/>
    </row>
    <row r="15082" spans="1:1" ht="16" x14ac:dyDescent="0.25">
      <c r="A15082" s="17"/>
    </row>
    <row r="15083" spans="1:1" ht="16" x14ac:dyDescent="0.25">
      <c r="A15083" s="17"/>
    </row>
    <row r="15084" spans="1:1" ht="16" x14ac:dyDescent="0.25">
      <c r="A15084" s="17"/>
    </row>
    <row r="15085" spans="1:1" ht="16" x14ac:dyDescent="0.25">
      <c r="A15085" s="17"/>
    </row>
    <row r="15086" spans="1:1" ht="16" x14ac:dyDescent="0.25">
      <c r="A15086" s="17"/>
    </row>
    <row r="15087" spans="1:1" ht="16" x14ac:dyDescent="0.25">
      <c r="A15087" s="17"/>
    </row>
    <row r="15088" spans="1:1" ht="16" x14ac:dyDescent="0.25">
      <c r="A15088" s="17"/>
    </row>
    <row r="15089" spans="1:1" ht="16" x14ac:dyDescent="0.25">
      <c r="A15089" s="17"/>
    </row>
    <row r="15090" spans="1:1" ht="16" x14ac:dyDescent="0.25">
      <c r="A15090" s="17"/>
    </row>
    <row r="15091" spans="1:1" ht="16" x14ac:dyDescent="0.25">
      <c r="A15091" s="17"/>
    </row>
    <row r="15092" spans="1:1" ht="16" x14ac:dyDescent="0.25">
      <c r="A15092" s="17"/>
    </row>
    <row r="15093" spans="1:1" ht="16" x14ac:dyDescent="0.25">
      <c r="A15093" s="17"/>
    </row>
    <row r="15094" spans="1:1" ht="16" x14ac:dyDescent="0.25">
      <c r="A15094" s="17"/>
    </row>
    <row r="15095" spans="1:1" ht="16" x14ac:dyDescent="0.25">
      <c r="A15095" s="17"/>
    </row>
    <row r="15096" spans="1:1" ht="16" x14ac:dyDescent="0.25">
      <c r="A15096" s="17"/>
    </row>
    <row r="15097" spans="1:1" ht="16" x14ac:dyDescent="0.25">
      <c r="A15097" s="17"/>
    </row>
    <row r="15098" spans="1:1" ht="16" x14ac:dyDescent="0.25">
      <c r="A15098" s="17"/>
    </row>
    <row r="15099" spans="1:1" ht="16" x14ac:dyDescent="0.25">
      <c r="A15099" s="17"/>
    </row>
    <row r="15100" spans="1:1" ht="16" x14ac:dyDescent="0.25">
      <c r="A15100" s="17"/>
    </row>
    <row r="15101" spans="1:1" ht="16" x14ac:dyDescent="0.25">
      <c r="A15101" s="17"/>
    </row>
    <row r="15102" spans="1:1" ht="16" x14ac:dyDescent="0.25">
      <c r="A15102" s="17"/>
    </row>
    <row r="15103" spans="1:1" ht="16" x14ac:dyDescent="0.25">
      <c r="A15103" s="17"/>
    </row>
    <row r="15104" spans="1:1" ht="16" x14ac:dyDescent="0.25">
      <c r="A15104" s="17"/>
    </row>
    <row r="15105" spans="1:1" ht="16" x14ac:dyDescent="0.25">
      <c r="A15105" s="17"/>
    </row>
    <row r="15106" spans="1:1" ht="16" x14ac:dyDescent="0.25">
      <c r="A15106" s="17"/>
    </row>
    <row r="15107" spans="1:1" ht="16" x14ac:dyDescent="0.25">
      <c r="A15107" s="17"/>
    </row>
    <row r="15108" spans="1:1" ht="16" x14ac:dyDescent="0.25">
      <c r="A15108" s="17"/>
    </row>
    <row r="15109" spans="1:1" ht="16" x14ac:dyDescent="0.25">
      <c r="A15109" s="17"/>
    </row>
    <row r="15110" spans="1:1" ht="16" x14ac:dyDescent="0.25">
      <c r="A15110" s="17"/>
    </row>
    <row r="15111" spans="1:1" ht="16" x14ac:dyDescent="0.25">
      <c r="A15111" s="17"/>
    </row>
    <row r="15112" spans="1:1" ht="16" x14ac:dyDescent="0.25">
      <c r="A15112" s="17"/>
    </row>
    <row r="15113" spans="1:1" ht="16" x14ac:dyDescent="0.25">
      <c r="A15113" s="17"/>
    </row>
    <row r="15114" spans="1:1" ht="16" x14ac:dyDescent="0.25">
      <c r="A15114" s="17"/>
    </row>
    <row r="15115" spans="1:1" ht="16" x14ac:dyDescent="0.25">
      <c r="A15115" s="17"/>
    </row>
    <row r="15116" spans="1:1" ht="16" x14ac:dyDescent="0.25">
      <c r="A15116" s="17"/>
    </row>
    <row r="15117" spans="1:1" ht="16" x14ac:dyDescent="0.25">
      <c r="A15117" s="17"/>
    </row>
    <row r="15118" spans="1:1" ht="16" x14ac:dyDescent="0.25">
      <c r="A15118" s="17"/>
    </row>
    <row r="15119" spans="1:1" ht="16" x14ac:dyDescent="0.25">
      <c r="A15119" s="17"/>
    </row>
    <row r="15120" spans="1:1" ht="16" x14ac:dyDescent="0.25">
      <c r="A15120" s="17"/>
    </row>
    <row r="15121" spans="1:1" ht="16" x14ac:dyDescent="0.25">
      <c r="A15121" s="17"/>
    </row>
    <row r="15122" spans="1:1" ht="16" x14ac:dyDescent="0.25">
      <c r="A15122" s="17"/>
    </row>
    <row r="15123" spans="1:1" ht="16" x14ac:dyDescent="0.25">
      <c r="A15123" s="17"/>
    </row>
    <row r="15124" spans="1:1" ht="16" x14ac:dyDescent="0.25">
      <c r="A15124" s="17"/>
    </row>
    <row r="15125" spans="1:1" ht="16" x14ac:dyDescent="0.25">
      <c r="A15125" s="17"/>
    </row>
    <row r="15126" spans="1:1" ht="16" x14ac:dyDescent="0.25">
      <c r="A15126" s="17"/>
    </row>
    <row r="15127" spans="1:1" ht="16" x14ac:dyDescent="0.25">
      <c r="A15127" s="17"/>
    </row>
    <row r="15128" spans="1:1" ht="16" x14ac:dyDescent="0.25">
      <c r="A15128" s="17"/>
    </row>
    <row r="15129" spans="1:1" ht="16" x14ac:dyDescent="0.25">
      <c r="A15129" s="17"/>
    </row>
    <row r="15130" spans="1:1" ht="16" x14ac:dyDescent="0.25">
      <c r="A15130" s="17"/>
    </row>
    <row r="15131" spans="1:1" ht="16" x14ac:dyDescent="0.25">
      <c r="A15131" s="17"/>
    </row>
    <row r="15132" spans="1:1" ht="16" x14ac:dyDescent="0.25">
      <c r="A15132" s="17"/>
    </row>
    <row r="15133" spans="1:1" ht="16" x14ac:dyDescent="0.25">
      <c r="A15133" s="17"/>
    </row>
    <row r="15134" spans="1:1" ht="16" x14ac:dyDescent="0.25">
      <c r="A15134" s="17"/>
    </row>
    <row r="15135" spans="1:1" ht="16" x14ac:dyDescent="0.25">
      <c r="A15135" s="17"/>
    </row>
    <row r="15136" spans="1:1" ht="16" x14ac:dyDescent="0.25">
      <c r="A15136" s="17"/>
    </row>
    <row r="15137" spans="1:1" ht="16" x14ac:dyDescent="0.25">
      <c r="A15137" s="17"/>
    </row>
    <row r="15138" spans="1:1" ht="16" x14ac:dyDescent="0.25">
      <c r="A15138" s="17"/>
    </row>
    <row r="15139" spans="1:1" ht="16" x14ac:dyDescent="0.25">
      <c r="A15139" s="17"/>
    </row>
    <row r="15140" spans="1:1" ht="16" x14ac:dyDescent="0.25">
      <c r="A15140" s="17"/>
    </row>
    <row r="15141" spans="1:1" ht="16" x14ac:dyDescent="0.25">
      <c r="A15141" s="17"/>
    </row>
    <row r="15142" spans="1:1" ht="16" x14ac:dyDescent="0.25">
      <c r="A15142" s="17"/>
    </row>
    <row r="15143" spans="1:1" ht="16" x14ac:dyDescent="0.25">
      <c r="A15143" s="17"/>
    </row>
    <row r="15144" spans="1:1" ht="16" x14ac:dyDescent="0.25">
      <c r="A15144" s="17"/>
    </row>
    <row r="15145" spans="1:1" ht="16" x14ac:dyDescent="0.25">
      <c r="A15145" s="17"/>
    </row>
    <row r="15146" spans="1:1" ht="16" x14ac:dyDescent="0.25">
      <c r="A15146" s="17"/>
    </row>
    <row r="15147" spans="1:1" ht="16" x14ac:dyDescent="0.25">
      <c r="A15147" s="17"/>
    </row>
    <row r="15148" spans="1:1" ht="16" x14ac:dyDescent="0.25">
      <c r="A15148" s="17"/>
    </row>
    <row r="15149" spans="1:1" ht="16" x14ac:dyDescent="0.25">
      <c r="A15149" s="17"/>
    </row>
    <row r="15150" spans="1:1" ht="16" x14ac:dyDescent="0.25">
      <c r="A15150" s="17"/>
    </row>
    <row r="15151" spans="1:1" ht="16" x14ac:dyDescent="0.25">
      <c r="A15151" s="17"/>
    </row>
    <row r="15152" spans="1:1" ht="16" x14ac:dyDescent="0.25">
      <c r="A15152" s="17"/>
    </row>
    <row r="15153" spans="1:1" ht="16" x14ac:dyDescent="0.25">
      <c r="A15153" s="17"/>
    </row>
    <row r="15154" spans="1:1" ht="16" x14ac:dyDescent="0.25">
      <c r="A15154" s="17"/>
    </row>
    <row r="15155" spans="1:1" ht="16" x14ac:dyDescent="0.25">
      <c r="A15155" s="17"/>
    </row>
    <row r="15156" spans="1:1" ht="16" x14ac:dyDescent="0.25">
      <c r="A15156" s="17"/>
    </row>
    <row r="15157" spans="1:1" ht="16" x14ac:dyDescent="0.25">
      <c r="A15157" s="17"/>
    </row>
    <row r="15158" spans="1:1" ht="16" x14ac:dyDescent="0.25">
      <c r="A15158" s="17"/>
    </row>
    <row r="15159" spans="1:1" ht="16" x14ac:dyDescent="0.25">
      <c r="A15159" s="17"/>
    </row>
    <row r="15160" spans="1:1" ht="16" x14ac:dyDescent="0.25">
      <c r="A15160" s="17"/>
    </row>
    <row r="15161" spans="1:1" ht="16" x14ac:dyDescent="0.25">
      <c r="A15161" s="17"/>
    </row>
    <row r="15162" spans="1:1" ht="16" x14ac:dyDescent="0.25">
      <c r="A15162" s="17"/>
    </row>
    <row r="15163" spans="1:1" ht="16" x14ac:dyDescent="0.25">
      <c r="A15163" s="17"/>
    </row>
    <row r="15164" spans="1:1" ht="16" x14ac:dyDescent="0.25">
      <c r="A15164" s="17"/>
    </row>
    <row r="15165" spans="1:1" ht="16" x14ac:dyDescent="0.25">
      <c r="A15165" s="17"/>
    </row>
    <row r="15166" spans="1:1" ht="16" x14ac:dyDescent="0.25">
      <c r="A15166" s="17"/>
    </row>
    <row r="15167" spans="1:1" ht="16" x14ac:dyDescent="0.25">
      <c r="A15167" s="17"/>
    </row>
    <row r="15168" spans="1:1" ht="16" x14ac:dyDescent="0.25">
      <c r="A15168" s="17"/>
    </row>
    <row r="15169" spans="1:1" ht="16" x14ac:dyDescent="0.25">
      <c r="A15169" s="17"/>
    </row>
    <row r="15170" spans="1:1" ht="16" x14ac:dyDescent="0.25">
      <c r="A15170" s="17"/>
    </row>
    <row r="15171" spans="1:1" ht="16" x14ac:dyDescent="0.25">
      <c r="A15171" s="17"/>
    </row>
    <row r="15172" spans="1:1" ht="16" x14ac:dyDescent="0.25">
      <c r="A15172" s="17"/>
    </row>
    <row r="15173" spans="1:1" ht="16" x14ac:dyDescent="0.25">
      <c r="A15173" s="17"/>
    </row>
    <row r="15174" spans="1:1" ht="16" x14ac:dyDescent="0.25">
      <c r="A15174" s="17"/>
    </row>
    <row r="15175" spans="1:1" ht="16" x14ac:dyDescent="0.25">
      <c r="A15175" s="17"/>
    </row>
    <row r="15176" spans="1:1" ht="16" x14ac:dyDescent="0.25">
      <c r="A15176" s="17"/>
    </row>
    <row r="15177" spans="1:1" ht="16" x14ac:dyDescent="0.25">
      <c r="A15177" s="17"/>
    </row>
    <row r="15178" spans="1:1" ht="16" x14ac:dyDescent="0.25">
      <c r="A15178" s="17"/>
    </row>
    <row r="15179" spans="1:1" ht="16" x14ac:dyDescent="0.25">
      <c r="A15179" s="17"/>
    </row>
    <row r="15180" spans="1:1" ht="16" x14ac:dyDescent="0.25">
      <c r="A15180" s="17"/>
    </row>
    <row r="15181" spans="1:1" ht="16" x14ac:dyDescent="0.25">
      <c r="A15181" s="17"/>
    </row>
    <row r="15182" spans="1:1" ht="16" x14ac:dyDescent="0.25">
      <c r="A15182" s="17"/>
    </row>
    <row r="15183" spans="1:1" ht="16" x14ac:dyDescent="0.25">
      <c r="A15183" s="17"/>
    </row>
    <row r="15184" spans="1:1" ht="16" x14ac:dyDescent="0.25">
      <c r="A15184" s="17"/>
    </row>
    <row r="15185" spans="1:1" ht="16" x14ac:dyDescent="0.25">
      <c r="A15185" s="17"/>
    </row>
    <row r="15186" spans="1:1" ht="16" x14ac:dyDescent="0.25">
      <c r="A15186" s="17"/>
    </row>
    <row r="15187" spans="1:1" ht="16" x14ac:dyDescent="0.25">
      <c r="A15187" s="17"/>
    </row>
    <row r="15188" spans="1:1" ht="16" x14ac:dyDescent="0.25">
      <c r="A15188" s="17"/>
    </row>
    <row r="15189" spans="1:1" ht="16" x14ac:dyDescent="0.25">
      <c r="A15189" s="17"/>
    </row>
    <row r="15190" spans="1:1" ht="16" x14ac:dyDescent="0.25">
      <c r="A15190" s="17"/>
    </row>
    <row r="15191" spans="1:1" ht="16" x14ac:dyDescent="0.25">
      <c r="A15191" s="17"/>
    </row>
    <row r="15192" spans="1:1" ht="16" x14ac:dyDescent="0.25">
      <c r="A15192" s="17"/>
    </row>
    <row r="15193" spans="1:1" ht="16" x14ac:dyDescent="0.25">
      <c r="A15193" s="17"/>
    </row>
    <row r="15194" spans="1:1" ht="16" x14ac:dyDescent="0.25">
      <c r="A15194" s="17"/>
    </row>
    <row r="15195" spans="1:1" ht="16" x14ac:dyDescent="0.25">
      <c r="A15195" s="17"/>
    </row>
    <row r="15196" spans="1:1" ht="16" x14ac:dyDescent="0.25">
      <c r="A15196" s="17"/>
    </row>
    <row r="15197" spans="1:1" ht="16" x14ac:dyDescent="0.25">
      <c r="A15197" s="17"/>
    </row>
    <row r="15198" spans="1:1" ht="16" x14ac:dyDescent="0.25">
      <c r="A15198" s="17"/>
    </row>
    <row r="15199" spans="1:1" ht="16" x14ac:dyDescent="0.25">
      <c r="A15199" s="17"/>
    </row>
    <row r="15200" spans="1:1" ht="16" x14ac:dyDescent="0.25">
      <c r="A15200" s="17"/>
    </row>
    <row r="15201" spans="1:1" ht="16" x14ac:dyDescent="0.25">
      <c r="A15201" s="17"/>
    </row>
    <row r="15202" spans="1:1" ht="16" x14ac:dyDescent="0.25">
      <c r="A15202" s="17"/>
    </row>
    <row r="15203" spans="1:1" ht="16" x14ac:dyDescent="0.25">
      <c r="A15203" s="17"/>
    </row>
    <row r="15204" spans="1:1" ht="16" x14ac:dyDescent="0.25">
      <c r="A15204" s="17"/>
    </row>
    <row r="15205" spans="1:1" ht="16" x14ac:dyDescent="0.25">
      <c r="A15205" s="17"/>
    </row>
    <row r="15206" spans="1:1" ht="16" x14ac:dyDescent="0.25">
      <c r="A15206" s="17"/>
    </row>
    <row r="15207" spans="1:1" ht="16" x14ac:dyDescent="0.25">
      <c r="A15207" s="17"/>
    </row>
    <row r="15208" spans="1:1" ht="16" x14ac:dyDescent="0.25">
      <c r="A15208" s="17"/>
    </row>
    <row r="15209" spans="1:1" ht="16" x14ac:dyDescent="0.25">
      <c r="A15209" s="17"/>
    </row>
    <row r="15210" spans="1:1" ht="16" x14ac:dyDescent="0.25">
      <c r="A15210" s="17"/>
    </row>
    <row r="15211" spans="1:1" ht="16" x14ac:dyDescent="0.25">
      <c r="A15211" s="17"/>
    </row>
    <row r="15212" spans="1:1" ht="16" x14ac:dyDescent="0.25">
      <c r="A15212" s="17"/>
    </row>
    <row r="15213" spans="1:1" ht="16" x14ac:dyDescent="0.25">
      <c r="A15213" s="17"/>
    </row>
    <row r="15214" spans="1:1" ht="16" x14ac:dyDescent="0.25">
      <c r="A15214" s="17"/>
    </row>
    <row r="15215" spans="1:1" ht="16" x14ac:dyDescent="0.25">
      <c r="A15215" s="17"/>
    </row>
    <row r="15216" spans="1:1" ht="16" x14ac:dyDescent="0.25">
      <c r="A15216" s="17"/>
    </row>
    <row r="15217" spans="1:1" ht="16" x14ac:dyDescent="0.25">
      <c r="A15217" s="17"/>
    </row>
    <row r="15218" spans="1:1" ht="16" x14ac:dyDescent="0.25">
      <c r="A15218" s="17"/>
    </row>
    <row r="15219" spans="1:1" ht="16" x14ac:dyDescent="0.25">
      <c r="A15219" s="17"/>
    </row>
    <row r="15220" spans="1:1" ht="16" x14ac:dyDescent="0.25">
      <c r="A15220" s="17"/>
    </row>
    <row r="15221" spans="1:1" ht="16" x14ac:dyDescent="0.25">
      <c r="A15221" s="17"/>
    </row>
    <row r="15222" spans="1:1" ht="16" x14ac:dyDescent="0.25">
      <c r="A15222" s="17"/>
    </row>
    <row r="15223" spans="1:1" ht="16" x14ac:dyDescent="0.25">
      <c r="A15223" s="17"/>
    </row>
    <row r="15224" spans="1:1" ht="16" x14ac:dyDescent="0.25">
      <c r="A15224" s="17"/>
    </row>
    <row r="15225" spans="1:1" ht="16" x14ac:dyDescent="0.25">
      <c r="A15225" s="17"/>
    </row>
    <row r="15226" spans="1:1" ht="16" x14ac:dyDescent="0.25">
      <c r="A15226" s="17"/>
    </row>
    <row r="15227" spans="1:1" ht="16" x14ac:dyDescent="0.25">
      <c r="A15227" s="17"/>
    </row>
    <row r="15228" spans="1:1" ht="16" x14ac:dyDescent="0.25">
      <c r="A15228" s="17"/>
    </row>
    <row r="15229" spans="1:1" ht="16" x14ac:dyDescent="0.25">
      <c r="A15229" s="17"/>
    </row>
    <row r="15230" spans="1:1" ht="16" x14ac:dyDescent="0.25">
      <c r="A15230" s="17"/>
    </row>
    <row r="15231" spans="1:1" ht="16" x14ac:dyDescent="0.25">
      <c r="A15231" s="17"/>
    </row>
    <row r="15232" spans="1:1" ht="16" x14ac:dyDescent="0.25">
      <c r="A15232" s="17"/>
    </row>
    <row r="15233" spans="1:1" ht="16" x14ac:dyDescent="0.25">
      <c r="A15233" s="17"/>
    </row>
    <row r="15234" spans="1:1" ht="16" x14ac:dyDescent="0.25">
      <c r="A15234" s="17"/>
    </row>
    <row r="15235" spans="1:1" ht="16" x14ac:dyDescent="0.25">
      <c r="A15235" s="17"/>
    </row>
    <row r="15236" spans="1:1" ht="16" x14ac:dyDescent="0.25">
      <c r="A15236" s="17"/>
    </row>
    <row r="15237" spans="1:1" ht="16" x14ac:dyDescent="0.25">
      <c r="A15237" s="17"/>
    </row>
    <row r="15238" spans="1:1" ht="16" x14ac:dyDescent="0.25">
      <c r="A15238" s="17"/>
    </row>
    <row r="15239" spans="1:1" ht="16" x14ac:dyDescent="0.25">
      <c r="A15239" s="17"/>
    </row>
    <row r="15240" spans="1:1" ht="16" x14ac:dyDescent="0.25">
      <c r="A15240" s="17"/>
    </row>
    <row r="15241" spans="1:1" ht="16" x14ac:dyDescent="0.25">
      <c r="A15241" s="17"/>
    </row>
    <row r="15242" spans="1:1" ht="16" x14ac:dyDescent="0.25">
      <c r="A15242" s="17"/>
    </row>
    <row r="15243" spans="1:1" ht="16" x14ac:dyDescent="0.25">
      <c r="A15243" s="17"/>
    </row>
    <row r="15244" spans="1:1" ht="16" x14ac:dyDescent="0.25">
      <c r="A15244" s="17"/>
    </row>
    <row r="15245" spans="1:1" ht="16" x14ac:dyDescent="0.25">
      <c r="A15245" s="17"/>
    </row>
    <row r="15246" spans="1:1" ht="16" x14ac:dyDescent="0.25">
      <c r="A15246" s="17"/>
    </row>
    <row r="15247" spans="1:1" ht="16" x14ac:dyDescent="0.25">
      <c r="A15247" s="17"/>
    </row>
    <row r="15248" spans="1:1" ht="16" x14ac:dyDescent="0.25">
      <c r="A15248" s="17"/>
    </row>
    <row r="15249" spans="1:1" ht="16" x14ac:dyDescent="0.25">
      <c r="A15249" s="17"/>
    </row>
    <row r="15250" spans="1:1" ht="16" x14ac:dyDescent="0.25">
      <c r="A15250" s="17"/>
    </row>
    <row r="15251" spans="1:1" ht="16" x14ac:dyDescent="0.25">
      <c r="A15251" s="17"/>
    </row>
    <row r="15252" spans="1:1" ht="16" x14ac:dyDescent="0.25">
      <c r="A15252" s="17"/>
    </row>
    <row r="15253" spans="1:1" ht="16" x14ac:dyDescent="0.25">
      <c r="A15253" s="17"/>
    </row>
    <row r="15254" spans="1:1" ht="16" x14ac:dyDescent="0.25">
      <c r="A15254" s="17"/>
    </row>
    <row r="15255" spans="1:1" ht="16" x14ac:dyDescent="0.25">
      <c r="A15255" s="17"/>
    </row>
    <row r="15256" spans="1:1" ht="16" x14ac:dyDescent="0.25">
      <c r="A15256" s="17"/>
    </row>
    <row r="15257" spans="1:1" ht="16" x14ac:dyDescent="0.25">
      <c r="A15257" s="17"/>
    </row>
    <row r="15258" spans="1:1" ht="16" x14ac:dyDescent="0.25">
      <c r="A15258" s="17"/>
    </row>
    <row r="15259" spans="1:1" ht="16" x14ac:dyDescent="0.25">
      <c r="A15259" s="17"/>
    </row>
    <row r="15260" spans="1:1" ht="16" x14ac:dyDescent="0.25">
      <c r="A15260" s="17"/>
    </row>
    <row r="15261" spans="1:1" ht="16" x14ac:dyDescent="0.25">
      <c r="A15261" s="17"/>
    </row>
    <row r="15262" spans="1:1" ht="16" x14ac:dyDescent="0.25">
      <c r="A15262" s="17"/>
    </row>
    <row r="15263" spans="1:1" ht="16" x14ac:dyDescent="0.25">
      <c r="A15263" s="17"/>
    </row>
    <row r="15264" spans="1:1" ht="16" x14ac:dyDescent="0.25">
      <c r="A15264" s="17"/>
    </row>
    <row r="15265" spans="1:1" ht="16" x14ac:dyDescent="0.25">
      <c r="A15265" s="17"/>
    </row>
    <row r="15266" spans="1:1" ht="16" x14ac:dyDescent="0.25">
      <c r="A15266" s="17"/>
    </row>
    <row r="15267" spans="1:1" ht="16" x14ac:dyDescent="0.25">
      <c r="A15267" s="17"/>
    </row>
    <row r="15268" spans="1:1" ht="16" x14ac:dyDescent="0.25">
      <c r="A15268" s="17"/>
    </row>
    <row r="15269" spans="1:1" ht="16" x14ac:dyDescent="0.25">
      <c r="A15269" s="17"/>
    </row>
    <row r="15270" spans="1:1" ht="16" x14ac:dyDescent="0.25">
      <c r="A15270" s="17"/>
    </row>
    <row r="15271" spans="1:1" ht="16" x14ac:dyDescent="0.25">
      <c r="A15271" s="17"/>
    </row>
    <row r="15272" spans="1:1" ht="16" x14ac:dyDescent="0.25">
      <c r="A15272" s="17"/>
    </row>
    <row r="15273" spans="1:1" ht="16" x14ac:dyDescent="0.25">
      <c r="A15273" s="17"/>
    </row>
    <row r="15274" spans="1:1" ht="16" x14ac:dyDescent="0.25">
      <c r="A15274" s="17"/>
    </row>
    <row r="15275" spans="1:1" ht="16" x14ac:dyDescent="0.25">
      <c r="A15275" s="17"/>
    </row>
    <row r="15276" spans="1:1" ht="16" x14ac:dyDescent="0.25">
      <c r="A15276" s="17"/>
    </row>
    <row r="15277" spans="1:1" ht="16" x14ac:dyDescent="0.25">
      <c r="A15277" s="17"/>
    </row>
    <row r="15278" spans="1:1" ht="16" x14ac:dyDescent="0.25">
      <c r="A15278" s="17"/>
    </row>
    <row r="15279" spans="1:1" ht="16" x14ac:dyDescent="0.25">
      <c r="A15279" s="17"/>
    </row>
    <row r="15280" spans="1:1" ht="16" x14ac:dyDescent="0.25">
      <c r="A15280" s="17"/>
    </row>
    <row r="15281" spans="1:1" ht="16" x14ac:dyDescent="0.25">
      <c r="A15281" s="17"/>
    </row>
    <row r="15282" spans="1:1" ht="16" x14ac:dyDescent="0.25">
      <c r="A15282" s="17"/>
    </row>
    <row r="15283" spans="1:1" ht="16" x14ac:dyDescent="0.25">
      <c r="A15283" s="17"/>
    </row>
    <row r="15284" spans="1:1" ht="16" x14ac:dyDescent="0.25">
      <c r="A15284" s="17"/>
    </row>
    <row r="15285" spans="1:1" ht="16" x14ac:dyDescent="0.25">
      <c r="A15285" s="17"/>
    </row>
    <row r="15286" spans="1:1" ht="16" x14ac:dyDescent="0.25">
      <c r="A15286" s="17"/>
    </row>
    <row r="15287" spans="1:1" ht="16" x14ac:dyDescent="0.25">
      <c r="A15287" s="17"/>
    </row>
    <row r="15288" spans="1:1" ht="16" x14ac:dyDescent="0.25">
      <c r="A15288" s="17"/>
    </row>
    <row r="15289" spans="1:1" ht="16" x14ac:dyDescent="0.25">
      <c r="A15289" s="17"/>
    </row>
    <row r="15290" spans="1:1" ht="16" x14ac:dyDescent="0.25">
      <c r="A15290" s="17"/>
    </row>
    <row r="15291" spans="1:1" ht="16" x14ac:dyDescent="0.25">
      <c r="A15291" s="17"/>
    </row>
    <row r="15292" spans="1:1" ht="16" x14ac:dyDescent="0.25">
      <c r="A15292" s="17"/>
    </row>
    <row r="15293" spans="1:1" ht="16" x14ac:dyDescent="0.25">
      <c r="A15293" s="17"/>
    </row>
    <row r="15294" spans="1:1" ht="16" x14ac:dyDescent="0.25">
      <c r="A15294" s="17"/>
    </row>
    <row r="15295" spans="1:1" ht="16" x14ac:dyDescent="0.25">
      <c r="A15295" s="17"/>
    </row>
    <row r="15296" spans="1:1" ht="16" x14ac:dyDescent="0.25">
      <c r="A15296" s="17"/>
    </row>
    <row r="15297" spans="1:1" ht="16" x14ac:dyDescent="0.25">
      <c r="A15297" s="17"/>
    </row>
    <row r="15298" spans="1:1" ht="16" x14ac:dyDescent="0.25">
      <c r="A15298" s="17"/>
    </row>
    <row r="15299" spans="1:1" ht="16" x14ac:dyDescent="0.25">
      <c r="A15299" s="17"/>
    </row>
    <row r="15300" spans="1:1" ht="16" x14ac:dyDescent="0.25">
      <c r="A15300" s="17"/>
    </row>
    <row r="15301" spans="1:1" ht="16" x14ac:dyDescent="0.25">
      <c r="A15301" s="17"/>
    </row>
    <row r="15302" spans="1:1" ht="16" x14ac:dyDescent="0.25">
      <c r="A15302" s="17"/>
    </row>
    <row r="15303" spans="1:1" ht="16" x14ac:dyDescent="0.25">
      <c r="A15303" s="17"/>
    </row>
    <row r="15304" spans="1:1" ht="16" x14ac:dyDescent="0.25">
      <c r="A15304" s="17"/>
    </row>
    <row r="15305" spans="1:1" ht="16" x14ac:dyDescent="0.25">
      <c r="A15305" s="17"/>
    </row>
    <row r="15306" spans="1:1" ht="16" x14ac:dyDescent="0.25">
      <c r="A15306" s="17"/>
    </row>
    <row r="15307" spans="1:1" ht="16" x14ac:dyDescent="0.25">
      <c r="A15307" s="17"/>
    </row>
    <row r="15308" spans="1:1" ht="16" x14ac:dyDescent="0.25">
      <c r="A15308" s="17"/>
    </row>
    <row r="15309" spans="1:1" ht="16" x14ac:dyDescent="0.25">
      <c r="A15309" s="17"/>
    </row>
    <row r="15310" spans="1:1" ht="16" x14ac:dyDescent="0.25">
      <c r="A15310" s="17"/>
    </row>
    <row r="15311" spans="1:1" ht="16" x14ac:dyDescent="0.25">
      <c r="A15311" s="17"/>
    </row>
    <row r="15312" spans="1:1" ht="16" x14ac:dyDescent="0.25">
      <c r="A15312" s="17"/>
    </row>
    <row r="15313" spans="1:1" ht="16" x14ac:dyDescent="0.25">
      <c r="A15313" s="17"/>
    </row>
    <row r="15314" spans="1:1" ht="16" x14ac:dyDescent="0.25">
      <c r="A15314" s="17"/>
    </row>
    <row r="15315" spans="1:1" ht="16" x14ac:dyDescent="0.25">
      <c r="A15315" s="17"/>
    </row>
    <row r="15316" spans="1:1" ht="16" x14ac:dyDescent="0.25">
      <c r="A15316" s="17"/>
    </row>
    <row r="15317" spans="1:1" ht="16" x14ac:dyDescent="0.25">
      <c r="A15317" s="17"/>
    </row>
    <row r="15318" spans="1:1" ht="16" x14ac:dyDescent="0.25">
      <c r="A15318" s="17"/>
    </row>
    <row r="15319" spans="1:1" ht="16" x14ac:dyDescent="0.25">
      <c r="A15319" s="17"/>
    </row>
    <row r="15320" spans="1:1" ht="16" x14ac:dyDescent="0.25">
      <c r="A15320" s="17"/>
    </row>
    <row r="15321" spans="1:1" ht="16" x14ac:dyDescent="0.25">
      <c r="A15321" s="17"/>
    </row>
    <row r="15322" spans="1:1" ht="16" x14ac:dyDescent="0.25">
      <c r="A15322" s="17"/>
    </row>
    <row r="15323" spans="1:1" ht="16" x14ac:dyDescent="0.25">
      <c r="A15323" s="17"/>
    </row>
    <row r="15324" spans="1:1" ht="16" x14ac:dyDescent="0.25">
      <c r="A15324" s="17"/>
    </row>
    <row r="15325" spans="1:1" ht="16" x14ac:dyDescent="0.25">
      <c r="A15325" s="17"/>
    </row>
    <row r="15326" spans="1:1" ht="16" x14ac:dyDescent="0.25">
      <c r="A15326" s="17"/>
    </row>
    <row r="15327" spans="1:1" ht="16" x14ac:dyDescent="0.25">
      <c r="A15327" s="17"/>
    </row>
    <row r="15328" spans="1:1" ht="16" x14ac:dyDescent="0.25">
      <c r="A15328" s="17"/>
    </row>
    <row r="15329" spans="1:1" ht="16" x14ac:dyDescent="0.25">
      <c r="A15329" s="17"/>
    </row>
    <row r="15330" spans="1:1" ht="16" x14ac:dyDescent="0.25">
      <c r="A15330" s="17"/>
    </row>
    <row r="15331" spans="1:1" ht="16" x14ac:dyDescent="0.25">
      <c r="A15331" s="17"/>
    </row>
    <row r="15332" spans="1:1" ht="16" x14ac:dyDescent="0.25">
      <c r="A15332" s="17"/>
    </row>
    <row r="15333" spans="1:1" ht="16" x14ac:dyDescent="0.25">
      <c r="A15333" s="17"/>
    </row>
    <row r="15334" spans="1:1" ht="16" x14ac:dyDescent="0.25">
      <c r="A15334" s="17"/>
    </row>
    <row r="15335" spans="1:1" ht="16" x14ac:dyDescent="0.25">
      <c r="A15335" s="17"/>
    </row>
    <row r="15336" spans="1:1" ht="16" x14ac:dyDescent="0.25">
      <c r="A15336" s="17"/>
    </row>
    <row r="15337" spans="1:1" ht="16" x14ac:dyDescent="0.25">
      <c r="A15337" s="17"/>
    </row>
    <row r="15338" spans="1:1" ht="16" x14ac:dyDescent="0.25">
      <c r="A15338" s="17"/>
    </row>
    <row r="15339" spans="1:1" ht="16" x14ac:dyDescent="0.25">
      <c r="A15339" s="17"/>
    </row>
    <row r="15340" spans="1:1" ht="16" x14ac:dyDescent="0.25">
      <c r="A15340" s="17"/>
    </row>
    <row r="15341" spans="1:1" ht="16" x14ac:dyDescent="0.25">
      <c r="A15341" s="17"/>
    </row>
    <row r="15342" spans="1:1" ht="16" x14ac:dyDescent="0.25">
      <c r="A15342" s="17"/>
    </row>
    <row r="15343" spans="1:1" ht="16" x14ac:dyDescent="0.25">
      <c r="A15343" s="17"/>
    </row>
    <row r="15344" spans="1:1" ht="16" x14ac:dyDescent="0.25">
      <c r="A15344" s="17"/>
    </row>
    <row r="15345" spans="1:1" ht="16" x14ac:dyDescent="0.25">
      <c r="A15345" s="17"/>
    </row>
    <row r="15346" spans="1:1" ht="16" x14ac:dyDescent="0.25">
      <c r="A15346" s="17"/>
    </row>
    <row r="15347" spans="1:1" ht="16" x14ac:dyDescent="0.25">
      <c r="A15347" s="17"/>
    </row>
    <row r="15348" spans="1:1" ht="16" x14ac:dyDescent="0.25">
      <c r="A15348" s="17"/>
    </row>
    <row r="15349" spans="1:1" ht="16" x14ac:dyDescent="0.25">
      <c r="A15349" s="17"/>
    </row>
    <row r="15350" spans="1:1" ht="16" x14ac:dyDescent="0.25">
      <c r="A15350" s="17"/>
    </row>
    <row r="15351" spans="1:1" ht="16" x14ac:dyDescent="0.25">
      <c r="A15351" s="17"/>
    </row>
    <row r="15352" spans="1:1" ht="16" x14ac:dyDescent="0.25">
      <c r="A15352" s="17"/>
    </row>
    <row r="15353" spans="1:1" ht="16" x14ac:dyDescent="0.25">
      <c r="A15353" s="17"/>
    </row>
    <row r="15354" spans="1:1" ht="16" x14ac:dyDescent="0.25">
      <c r="A15354" s="17"/>
    </row>
    <row r="15355" spans="1:1" ht="16" x14ac:dyDescent="0.25">
      <c r="A15355" s="17"/>
    </row>
    <row r="15356" spans="1:1" ht="16" x14ac:dyDescent="0.25">
      <c r="A15356" s="17"/>
    </row>
    <row r="15357" spans="1:1" ht="16" x14ac:dyDescent="0.25">
      <c r="A15357" s="17"/>
    </row>
    <row r="15358" spans="1:1" ht="16" x14ac:dyDescent="0.25">
      <c r="A15358" s="17"/>
    </row>
    <row r="15359" spans="1:1" ht="16" x14ac:dyDescent="0.25">
      <c r="A15359" s="17"/>
    </row>
    <row r="15360" spans="1:1" ht="16" x14ac:dyDescent="0.25">
      <c r="A15360" s="17"/>
    </row>
    <row r="15361" spans="1:1" ht="16" x14ac:dyDescent="0.25">
      <c r="A15361" s="17"/>
    </row>
    <row r="15362" spans="1:1" ht="16" x14ac:dyDescent="0.25">
      <c r="A15362" s="17"/>
    </row>
    <row r="15363" spans="1:1" ht="16" x14ac:dyDescent="0.25">
      <c r="A15363" s="17"/>
    </row>
    <row r="15364" spans="1:1" ht="16" x14ac:dyDescent="0.25">
      <c r="A15364" s="17"/>
    </row>
    <row r="15365" spans="1:1" ht="16" x14ac:dyDescent="0.25">
      <c r="A15365" s="17"/>
    </row>
    <row r="15366" spans="1:1" ht="16" x14ac:dyDescent="0.25">
      <c r="A15366" s="17"/>
    </row>
    <row r="15367" spans="1:1" ht="16" x14ac:dyDescent="0.25">
      <c r="A15367" s="17"/>
    </row>
    <row r="15368" spans="1:1" ht="16" x14ac:dyDescent="0.25">
      <c r="A15368" s="17"/>
    </row>
    <row r="15369" spans="1:1" ht="16" x14ac:dyDescent="0.25">
      <c r="A15369" s="17"/>
    </row>
    <row r="15370" spans="1:1" ht="16" x14ac:dyDescent="0.25">
      <c r="A15370" s="17"/>
    </row>
    <row r="15371" spans="1:1" ht="16" x14ac:dyDescent="0.25">
      <c r="A15371" s="17"/>
    </row>
    <row r="15372" spans="1:1" ht="16" x14ac:dyDescent="0.25">
      <c r="A15372" s="17"/>
    </row>
    <row r="15373" spans="1:1" ht="16" x14ac:dyDescent="0.25">
      <c r="A15373" s="17"/>
    </row>
    <row r="15374" spans="1:1" ht="16" x14ac:dyDescent="0.25">
      <c r="A15374" s="17"/>
    </row>
    <row r="15375" spans="1:1" ht="16" x14ac:dyDescent="0.25">
      <c r="A15375" s="17"/>
    </row>
    <row r="15376" spans="1:1" ht="16" x14ac:dyDescent="0.25">
      <c r="A15376" s="17"/>
    </row>
    <row r="15377" spans="1:1" ht="16" x14ac:dyDescent="0.25">
      <c r="A15377" s="17"/>
    </row>
    <row r="15378" spans="1:1" ht="16" x14ac:dyDescent="0.25">
      <c r="A15378" s="17"/>
    </row>
    <row r="15379" spans="1:1" ht="16" x14ac:dyDescent="0.25">
      <c r="A15379" s="17"/>
    </row>
    <row r="15380" spans="1:1" ht="16" x14ac:dyDescent="0.25">
      <c r="A15380" s="17"/>
    </row>
    <row r="15381" spans="1:1" ht="16" x14ac:dyDescent="0.25">
      <c r="A15381" s="17"/>
    </row>
    <row r="15382" spans="1:1" ht="16" x14ac:dyDescent="0.25">
      <c r="A15382" s="17"/>
    </row>
    <row r="15383" spans="1:1" ht="16" x14ac:dyDescent="0.25">
      <c r="A15383" s="17"/>
    </row>
    <row r="15384" spans="1:1" ht="16" x14ac:dyDescent="0.25">
      <c r="A15384" s="17"/>
    </row>
    <row r="15385" spans="1:1" ht="16" x14ac:dyDescent="0.25">
      <c r="A15385" s="17"/>
    </row>
    <row r="15386" spans="1:1" ht="16" x14ac:dyDescent="0.25">
      <c r="A15386" s="17"/>
    </row>
    <row r="15387" spans="1:1" ht="16" x14ac:dyDescent="0.25">
      <c r="A15387" s="17"/>
    </row>
    <row r="15388" spans="1:1" ht="16" x14ac:dyDescent="0.25">
      <c r="A15388" s="17"/>
    </row>
    <row r="15389" spans="1:1" ht="16" x14ac:dyDescent="0.25">
      <c r="A15389" s="17"/>
    </row>
    <row r="15390" spans="1:1" ht="16" x14ac:dyDescent="0.25">
      <c r="A15390" s="17"/>
    </row>
    <row r="15391" spans="1:1" ht="16" x14ac:dyDescent="0.25">
      <c r="A15391" s="17"/>
    </row>
    <row r="15392" spans="1:1" ht="16" x14ac:dyDescent="0.25">
      <c r="A15392" s="17"/>
    </row>
    <row r="15393" spans="1:1" ht="16" x14ac:dyDescent="0.25">
      <c r="A15393" s="17"/>
    </row>
    <row r="15394" spans="1:1" ht="16" x14ac:dyDescent="0.25">
      <c r="A15394" s="17"/>
    </row>
    <row r="15395" spans="1:1" ht="16" x14ac:dyDescent="0.25">
      <c r="A15395" s="17"/>
    </row>
    <row r="15396" spans="1:1" ht="16" x14ac:dyDescent="0.25">
      <c r="A15396" s="17"/>
    </row>
    <row r="15397" spans="1:1" ht="16" x14ac:dyDescent="0.25">
      <c r="A15397" s="17"/>
    </row>
    <row r="15398" spans="1:1" ht="16" x14ac:dyDescent="0.25">
      <c r="A15398" s="17"/>
    </row>
    <row r="15399" spans="1:1" ht="16" x14ac:dyDescent="0.25">
      <c r="A15399" s="17"/>
    </row>
    <row r="15400" spans="1:1" ht="16" x14ac:dyDescent="0.25">
      <c r="A15400" s="17"/>
    </row>
    <row r="15401" spans="1:1" ht="16" x14ac:dyDescent="0.25">
      <c r="A15401" s="17"/>
    </row>
    <row r="15402" spans="1:1" ht="16" x14ac:dyDescent="0.25">
      <c r="A15402" s="17"/>
    </row>
    <row r="15403" spans="1:1" ht="16" x14ac:dyDescent="0.25">
      <c r="A15403" s="17"/>
    </row>
    <row r="15404" spans="1:1" ht="16" x14ac:dyDescent="0.25">
      <c r="A15404" s="17"/>
    </row>
    <row r="15405" spans="1:1" ht="16" x14ac:dyDescent="0.25">
      <c r="A15405" s="17"/>
    </row>
    <row r="15406" spans="1:1" ht="16" x14ac:dyDescent="0.25">
      <c r="A15406" s="17"/>
    </row>
    <row r="15407" spans="1:1" ht="16" x14ac:dyDescent="0.25">
      <c r="A15407" s="17"/>
    </row>
    <row r="15408" spans="1:1" ht="16" x14ac:dyDescent="0.25">
      <c r="A15408" s="17"/>
    </row>
    <row r="15409" spans="1:1" ht="16" x14ac:dyDescent="0.25">
      <c r="A15409" s="17"/>
    </row>
    <row r="15410" spans="1:1" ht="16" x14ac:dyDescent="0.25">
      <c r="A15410" s="17"/>
    </row>
    <row r="15411" spans="1:1" ht="16" x14ac:dyDescent="0.25">
      <c r="A15411" s="17"/>
    </row>
    <row r="15412" spans="1:1" ht="16" x14ac:dyDescent="0.25">
      <c r="A15412" s="17"/>
    </row>
    <row r="15413" spans="1:1" ht="16" x14ac:dyDescent="0.25">
      <c r="A15413" s="17"/>
    </row>
    <row r="15414" spans="1:1" ht="16" x14ac:dyDescent="0.25">
      <c r="A15414" s="17"/>
    </row>
    <row r="15415" spans="1:1" ht="16" x14ac:dyDescent="0.25">
      <c r="A15415" s="17"/>
    </row>
    <row r="15416" spans="1:1" ht="16" x14ac:dyDescent="0.25">
      <c r="A15416" s="17"/>
    </row>
    <row r="15417" spans="1:1" ht="16" x14ac:dyDescent="0.25">
      <c r="A15417" s="17"/>
    </row>
    <row r="15418" spans="1:1" ht="16" x14ac:dyDescent="0.25">
      <c r="A15418" s="17"/>
    </row>
    <row r="15419" spans="1:1" ht="16" x14ac:dyDescent="0.25">
      <c r="A15419" s="17"/>
    </row>
    <row r="15420" spans="1:1" ht="16" x14ac:dyDescent="0.25">
      <c r="A15420" s="17"/>
    </row>
    <row r="15421" spans="1:1" ht="16" x14ac:dyDescent="0.25">
      <c r="A15421" s="17"/>
    </row>
    <row r="15422" spans="1:1" ht="16" x14ac:dyDescent="0.25">
      <c r="A15422" s="17"/>
    </row>
    <row r="15423" spans="1:1" ht="16" x14ac:dyDescent="0.25">
      <c r="A15423" s="17"/>
    </row>
    <row r="15424" spans="1:1" ht="16" x14ac:dyDescent="0.25">
      <c r="A15424" s="17"/>
    </row>
    <row r="15425" spans="1:1" ht="16" x14ac:dyDescent="0.25">
      <c r="A15425" s="17"/>
    </row>
    <row r="15426" spans="1:1" ht="16" x14ac:dyDescent="0.25">
      <c r="A15426" s="17"/>
    </row>
    <row r="15427" spans="1:1" ht="16" x14ac:dyDescent="0.25">
      <c r="A15427" s="17"/>
    </row>
    <row r="15428" spans="1:1" ht="16" x14ac:dyDescent="0.25">
      <c r="A15428" s="17"/>
    </row>
    <row r="15429" spans="1:1" ht="16" x14ac:dyDescent="0.25">
      <c r="A15429" s="17"/>
    </row>
    <row r="15430" spans="1:1" ht="16" x14ac:dyDescent="0.25">
      <c r="A15430" s="17"/>
    </row>
    <row r="15431" spans="1:1" ht="16" x14ac:dyDescent="0.25">
      <c r="A15431" s="17"/>
    </row>
    <row r="15432" spans="1:1" ht="16" x14ac:dyDescent="0.25">
      <c r="A15432" s="17"/>
    </row>
    <row r="15433" spans="1:1" ht="16" x14ac:dyDescent="0.25">
      <c r="A15433" s="17"/>
    </row>
    <row r="15434" spans="1:1" ht="16" x14ac:dyDescent="0.25">
      <c r="A15434" s="17"/>
    </row>
    <row r="15435" spans="1:1" ht="16" x14ac:dyDescent="0.25">
      <c r="A15435" s="17"/>
    </row>
    <row r="15436" spans="1:1" ht="16" x14ac:dyDescent="0.25">
      <c r="A15436" s="17"/>
    </row>
    <row r="15437" spans="1:1" ht="16" x14ac:dyDescent="0.25">
      <c r="A15437" s="17"/>
    </row>
    <row r="15438" spans="1:1" ht="16" x14ac:dyDescent="0.25">
      <c r="A15438" s="17"/>
    </row>
    <row r="15439" spans="1:1" ht="16" x14ac:dyDescent="0.25">
      <c r="A15439" s="17"/>
    </row>
    <row r="15440" spans="1:1" ht="16" x14ac:dyDescent="0.25">
      <c r="A15440" s="17"/>
    </row>
    <row r="15441" spans="1:1" ht="16" x14ac:dyDescent="0.25">
      <c r="A15441" s="17"/>
    </row>
    <row r="15442" spans="1:1" ht="16" x14ac:dyDescent="0.25">
      <c r="A15442" s="17"/>
    </row>
    <row r="15443" spans="1:1" ht="16" x14ac:dyDescent="0.25">
      <c r="A15443" s="17"/>
    </row>
    <row r="15444" spans="1:1" ht="16" x14ac:dyDescent="0.25">
      <c r="A15444" s="17"/>
    </row>
    <row r="15445" spans="1:1" ht="16" x14ac:dyDescent="0.25">
      <c r="A15445" s="17"/>
    </row>
    <row r="15446" spans="1:1" ht="16" x14ac:dyDescent="0.25">
      <c r="A15446" s="17"/>
    </row>
    <row r="15447" spans="1:1" ht="16" x14ac:dyDescent="0.25">
      <c r="A15447" s="17"/>
    </row>
    <row r="15448" spans="1:1" ht="16" x14ac:dyDescent="0.25">
      <c r="A15448" s="17"/>
    </row>
    <row r="15449" spans="1:1" ht="16" x14ac:dyDescent="0.25">
      <c r="A15449" s="17"/>
    </row>
    <row r="15450" spans="1:1" ht="16" x14ac:dyDescent="0.25">
      <c r="A15450" s="17"/>
    </row>
    <row r="15451" spans="1:1" ht="16" x14ac:dyDescent="0.25">
      <c r="A15451" s="17"/>
    </row>
    <row r="15452" spans="1:1" ht="16" x14ac:dyDescent="0.25">
      <c r="A15452" s="17"/>
    </row>
    <row r="15453" spans="1:1" ht="16" x14ac:dyDescent="0.25">
      <c r="A15453" s="17"/>
    </row>
    <row r="15454" spans="1:1" ht="16" x14ac:dyDescent="0.25">
      <c r="A15454" s="17"/>
    </row>
    <row r="15455" spans="1:1" ht="16" x14ac:dyDescent="0.25">
      <c r="A15455" s="17"/>
    </row>
    <row r="15456" spans="1:1" ht="16" x14ac:dyDescent="0.25">
      <c r="A15456" s="17"/>
    </row>
    <row r="15457" spans="1:1" ht="16" x14ac:dyDescent="0.25">
      <c r="A15457" s="17"/>
    </row>
    <row r="15458" spans="1:1" ht="16" x14ac:dyDescent="0.25">
      <c r="A15458" s="17"/>
    </row>
    <row r="15459" spans="1:1" ht="16" x14ac:dyDescent="0.25">
      <c r="A15459" s="17"/>
    </row>
    <row r="15460" spans="1:1" ht="16" x14ac:dyDescent="0.25">
      <c r="A15460" s="17"/>
    </row>
    <row r="15461" spans="1:1" ht="16" x14ac:dyDescent="0.25">
      <c r="A15461" s="17"/>
    </row>
    <row r="15462" spans="1:1" ht="16" x14ac:dyDescent="0.25">
      <c r="A15462" s="17"/>
    </row>
    <row r="15463" spans="1:1" ht="16" x14ac:dyDescent="0.25">
      <c r="A15463" s="17"/>
    </row>
    <row r="15464" spans="1:1" ht="16" x14ac:dyDescent="0.25">
      <c r="A15464" s="17"/>
    </row>
    <row r="15465" spans="1:1" ht="16" x14ac:dyDescent="0.25">
      <c r="A15465" s="17"/>
    </row>
    <row r="15466" spans="1:1" ht="16" x14ac:dyDescent="0.25">
      <c r="A15466" s="17"/>
    </row>
    <row r="15467" spans="1:1" ht="16" x14ac:dyDescent="0.25">
      <c r="A15467" s="17"/>
    </row>
    <row r="15468" spans="1:1" ht="16" x14ac:dyDescent="0.25">
      <c r="A15468" s="17"/>
    </row>
    <row r="15469" spans="1:1" ht="16" x14ac:dyDescent="0.25">
      <c r="A15469" s="17"/>
    </row>
    <row r="15470" spans="1:1" ht="16" x14ac:dyDescent="0.25">
      <c r="A15470" s="17"/>
    </row>
    <row r="15471" spans="1:1" ht="16" x14ac:dyDescent="0.25">
      <c r="A15471" s="17"/>
    </row>
    <row r="15472" spans="1:1" ht="16" x14ac:dyDescent="0.25">
      <c r="A15472" s="17"/>
    </row>
    <row r="15473" spans="1:1" ht="16" x14ac:dyDescent="0.25">
      <c r="A15473" s="17"/>
    </row>
    <row r="15474" spans="1:1" ht="16" x14ac:dyDescent="0.25">
      <c r="A15474" s="17"/>
    </row>
    <row r="15475" spans="1:1" ht="16" x14ac:dyDescent="0.25">
      <c r="A15475" s="17"/>
    </row>
    <row r="15476" spans="1:1" ht="16" x14ac:dyDescent="0.25">
      <c r="A15476" s="17"/>
    </row>
    <row r="15477" spans="1:1" ht="16" x14ac:dyDescent="0.25">
      <c r="A15477" s="17"/>
    </row>
    <row r="15478" spans="1:1" ht="16" x14ac:dyDescent="0.25">
      <c r="A15478" s="17"/>
    </row>
    <row r="15479" spans="1:1" ht="16" x14ac:dyDescent="0.25">
      <c r="A15479" s="17"/>
    </row>
    <row r="15480" spans="1:1" ht="16" x14ac:dyDescent="0.25">
      <c r="A15480" s="17"/>
    </row>
    <row r="15481" spans="1:1" ht="16" x14ac:dyDescent="0.25">
      <c r="A15481" s="17"/>
    </row>
    <row r="15482" spans="1:1" ht="16" x14ac:dyDescent="0.25">
      <c r="A15482" s="17"/>
    </row>
    <row r="15483" spans="1:1" ht="16" x14ac:dyDescent="0.25">
      <c r="A15483" s="17"/>
    </row>
    <row r="15484" spans="1:1" ht="16" x14ac:dyDescent="0.25">
      <c r="A15484" s="17"/>
    </row>
    <row r="15485" spans="1:1" ht="16" x14ac:dyDescent="0.25">
      <c r="A15485" s="17"/>
    </row>
    <row r="15486" spans="1:1" ht="16" x14ac:dyDescent="0.25">
      <c r="A15486" s="17"/>
    </row>
    <row r="15487" spans="1:1" ht="16" x14ac:dyDescent="0.25">
      <c r="A15487" s="17"/>
    </row>
    <row r="15488" spans="1:1" ht="16" x14ac:dyDescent="0.25">
      <c r="A15488" s="17"/>
    </row>
    <row r="15489" spans="1:1" ht="16" x14ac:dyDescent="0.25">
      <c r="A15489" s="17"/>
    </row>
    <row r="15490" spans="1:1" ht="16" x14ac:dyDescent="0.25">
      <c r="A15490" s="17"/>
    </row>
    <row r="15491" spans="1:1" ht="16" x14ac:dyDescent="0.25">
      <c r="A15491" s="17"/>
    </row>
    <row r="15492" spans="1:1" ht="16" x14ac:dyDescent="0.25">
      <c r="A15492" s="17"/>
    </row>
    <row r="15493" spans="1:1" ht="16" x14ac:dyDescent="0.25">
      <c r="A15493" s="17"/>
    </row>
    <row r="15494" spans="1:1" ht="16" x14ac:dyDescent="0.25">
      <c r="A15494" s="17"/>
    </row>
    <row r="15495" spans="1:1" ht="16" x14ac:dyDescent="0.25">
      <c r="A15495" s="17"/>
    </row>
    <row r="15496" spans="1:1" ht="16" x14ac:dyDescent="0.25">
      <c r="A15496" s="17"/>
    </row>
    <row r="15497" spans="1:1" ht="16" x14ac:dyDescent="0.25">
      <c r="A15497" s="17"/>
    </row>
    <row r="15498" spans="1:1" ht="16" x14ac:dyDescent="0.25">
      <c r="A15498" s="17"/>
    </row>
    <row r="15499" spans="1:1" ht="16" x14ac:dyDescent="0.25">
      <c r="A15499" s="17"/>
    </row>
    <row r="15500" spans="1:1" ht="16" x14ac:dyDescent="0.25">
      <c r="A15500" s="17"/>
    </row>
    <row r="15501" spans="1:1" ht="16" x14ac:dyDescent="0.25">
      <c r="A15501" s="17"/>
    </row>
    <row r="15502" spans="1:1" ht="16" x14ac:dyDescent="0.25">
      <c r="A15502" s="17"/>
    </row>
    <row r="15503" spans="1:1" ht="16" x14ac:dyDescent="0.25">
      <c r="A15503" s="17"/>
    </row>
    <row r="15504" spans="1:1" ht="16" x14ac:dyDescent="0.25">
      <c r="A15504" s="17"/>
    </row>
    <row r="15505" spans="1:1" ht="16" x14ac:dyDescent="0.25">
      <c r="A15505" s="17"/>
    </row>
    <row r="15506" spans="1:1" ht="16" x14ac:dyDescent="0.25">
      <c r="A15506" s="17"/>
    </row>
    <row r="15507" spans="1:1" ht="16" x14ac:dyDescent="0.25">
      <c r="A15507" s="17"/>
    </row>
    <row r="15508" spans="1:1" ht="16" x14ac:dyDescent="0.25">
      <c r="A15508" s="17"/>
    </row>
    <row r="15509" spans="1:1" ht="16" x14ac:dyDescent="0.25">
      <c r="A15509" s="17"/>
    </row>
    <row r="15510" spans="1:1" ht="16" x14ac:dyDescent="0.25">
      <c r="A15510" s="17"/>
    </row>
    <row r="15511" spans="1:1" ht="16" x14ac:dyDescent="0.25">
      <c r="A15511" s="17"/>
    </row>
    <row r="15512" spans="1:1" ht="16" x14ac:dyDescent="0.25">
      <c r="A15512" s="17"/>
    </row>
    <row r="15513" spans="1:1" ht="16" x14ac:dyDescent="0.25">
      <c r="A15513" s="17"/>
    </row>
    <row r="15514" spans="1:1" ht="16" x14ac:dyDescent="0.25">
      <c r="A15514" s="17"/>
    </row>
    <row r="15515" spans="1:1" ht="16" x14ac:dyDescent="0.25">
      <c r="A15515" s="17"/>
    </row>
    <row r="15516" spans="1:1" ht="16" x14ac:dyDescent="0.25">
      <c r="A15516" s="17"/>
    </row>
    <row r="15517" spans="1:1" ht="16" x14ac:dyDescent="0.25">
      <c r="A15517" s="17"/>
    </row>
    <row r="15518" spans="1:1" ht="16" x14ac:dyDescent="0.25">
      <c r="A15518" s="17"/>
    </row>
    <row r="15519" spans="1:1" ht="16" x14ac:dyDescent="0.25">
      <c r="A15519" s="17"/>
    </row>
    <row r="15520" spans="1:1" ht="16" x14ac:dyDescent="0.25">
      <c r="A15520" s="17"/>
    </row>
    <row r="15521" spans="1:1" ht="16" x14ac:dyDescent="0.25">
      <c r="A15521" s="17"/>
    </row>
    <row r="15522" spans="1:1" ht="16" x14ac:dyDescent="0.25">
      <c r="A15522" s="17"/>
    </row>
    <row r="15523" spans="1:1" ht="16" x14ac:dyDescent="0.25">
      <c r="A15523" s="17"/>
    </row>
    <row r="15524" spans="1:1" ht="16" x14ac:dyDescent="0.25">
      <c r="A15524" s="17"/>
    </row>
    <row r="15525" spans="1:1" ht="16" x14ac:dyDescent="0.25">
      <c r="A15525" s="17"/>
    </row>
    <row r="15526" spans="1:1" ht="16" x14ac:dyDescent="0.25">
      <c r="A15526" s="17"/>
    </row>
    <row r="15527" spans="1:1" ht="16" x14ac:dyDescent="0.25">
      <c r="A15527" s="17"/>
    </row>
    <row r="15528" spans="1:1" ht="16" x14ac:dyDescent="0.25">
      <c r="A15528" s="17"/>
    </row>
    <row r="15529" spans="1:1" ht="16" x14ac:dyDescent="0.25">
      <c r="A15529" s="17"/>
    </row>
    <row r="15530" spans="1:1" ht="16" x14ac:dyDescent="0.25">
      <c r="A15530" s="17"/>
    </row>
    <row r="15531" spans="1:1" ht="16" x14ac:dyDescent="0.25">
      <c r="A15531" s="17"/>
    </row>
    <row r="15532" spans="1:1" ht="16" x14ac:dyDescent="0.25">
      <c r="A15532" s="17"/>
    </row>
    <row r="15533" spans="1:1" ht="16" x14ac:dyDescent="0.25">
      <c r="A15533" s="17"/>
    </row>
    <row r="15534" spans="1:1" ht="16" x14ac:dyDescent="0.25">
      <c r="A15534" s="17"/>
    </row>
    <row r="15535" spans="1:1" ht="16" x14ac:dyDescent="0.25">
      <c r="A15535" s="17"/>
    </row>
    <row r="15536" spans="1:1" ht="16" x14ac:dyDescent="0.25">
      <c r="A15536" s="17"/>
    </row>
    <row r="15537" spans="1:1" ht="16" x14ac:dyDescent="0.25">
      <c r="A15537" s="17"/>
    </row>
    <row r="15538" spans="1:1" ht="16" x14ac:dyDescent="0.25">
      <c r="A15538" s="17"/>
    </row>
    <row r="15539" spans="1:1" ht="16" x14ac:dyDescent="0.25">
      <c r="A15539" s="17"/>
    </row>
    <row r="15540" spans="1:1" ht="16" x14ac:dyDescent="0.25">
      <c r="A15540" s="17"/>
    </row>
    <row r="15541" spans="1:1" ht="16" x14ac:dyDescent="0.25">
      <c r="A15541" s="17"/>
    </row>
    <row r="15542" spans="1:1" ht="16" x14ac:dyDescent="0.25">
      <c r="A15542" s="17"/>
    </row>
    <row r="15543" spans="1:1" ht="16" x14ac:dyDescent="0.25">
      <c r="A15543" s="17"/>
    </row>
    <row r="15544" spans="1:1" ht="16" x14ac:dyDescent="0.25">
      <c r="A15544" s="17"/>
    </row>
    <row r="15545" spans="1:1" ht="16" x14ac:dyDescent="0.25">
      <c r="A15545" s="17"/>
    </row>
    <row r="15546" spans="1:1" ht="16" x14ac:dyDescent="0.25">
      <c r="A15546" s="17"/>
    </row>
    <row r="15547" spans="1:1" ht="16" x14ac:dyDescent="0.25">
      <c r="A15547" s="17"/>
    </row>
    <row r="15548" spans="1:1" ht="16" x14ac:dyDescent="0.25">
      <c r="A15548" s="17"/>
    </row>
    <row r="15549" spans="1:1" ht="16" x14ac:dyDescent="0.25">
      <c r="A15549" s="17"/>
    </row>
    <row r="15550" spans="1:1" ht="16" x14ac:dyDescent="0.25">
      <c r="A15550" s="17"/>
    </row>
    <row r="15551" spans="1:1" ht="16" x14ac:dyDescent="0.25">
      <c r="A15551" s="17"/>
    </row>
    <row r="15552" spans="1:1" ht="16" x14ac:dyDescent="0.25">
      <c r="A15552" s="17"/>
    </row>
    <row r="15553" spans="1:1" ht="16" x14ac:dyDescent="0.25">
      <c r="A15553" s="17"/>
    </row>
    <row r="15554" spans="1:1" ht="16" x14ac:dyDescent="0.25">
      <c r="A15554" s="17"/>
    </row>
    <row r="15555" spans="1:1" ht="16" x14ac:dyDescent="0.25">
      <c r="A15555" s="17"/>
    </row>
    <row r="15556" spans="1:1" ht="16" x14ac:dyDescent="0.25">
      <c r="A15556" s="17"/>
    </row>
    <row r="15557" spans="1:1" ht="16" x14ac:dyDescent="0.25">
      <c r="A15557" s="17"/>
    </row>
    <row r="15558" spans="1:1" ht="16" x14ac:dyDescent="0.25">
      <c r="A15558" s="17"/>
    </row>
    <row r="15559" spans="1:1" ht="16" x14ac:dyDescent="0.25">
      <c r="A15559" s="17"/>
    </row>
    <row r="15560" spans="1:1" ht="16" x14ac:dyDescent="0.25">
      <c r="A15560" s="17"/>
    </row>
    <row r="15561" spans="1:1" ht="16" x14ac:dyDescent="0.25">
      <c r="A15561" s="17"/>
    </row>
    <row r="15562" spans="1:1" ht="16" x14ac:dyDescent="0.25">
      <c r="A15562" s="17"/>
    </row>
    <row r="15563" spans="1:1" ht="16" x14ac:dyDescent="0.25">
      <c r="A15563" s="17"/>
    </row>
    <row r="15564" spans="1:1" ht="16" x14ac:dyDescent="0.25">
      <c r="A15564" s="17"/>
    </row>
    <row r="15565" spans="1:1" ht="16" x14ac:dyDescent="0.25">
      <c r="A15565" s="17"/>
    </row>
    <row r="15566" spans="1:1" ht="16" x14ac:dyDescent="0.25">
      <c r="A15566" s="17"/>
    </row>
    <row r="15567" spans="1:1" ht="16" x14ac:dyDescent="0.25">
      <c r="A15567" s="17"/>
    </row>
    <row r="15568" spans="1:1" ht="16" x14ac:dyDescent="0.25">
      <c r="A15568" s="17"/>
    </row>
    <row r="15569" spans="1:1" ht="16" x14ac:dyDescent="0.25">
      <c r="A15569" s="17"/>
    </row>
    <row r="15570" spans="1:1" ht="16" x14ac:dyDescent="0.25">
      <c r="A15570" s="17"/>
    </row>
    <row r="15571" spans="1:1" ht="16" x14ac:dyDescent="0.25">
      <c r="A15571" s="17"/>
    </row>
    <row r="15572" spans="1:1" ht="16" x14ac:dyDescent="0.25">
      <c r="A15572" s="17"/>
    </row>
    <row r="15573" spans="1:1" ht="16" x14ac:dyDescent="0.25">
      <c r="A15573" s="17"/>
    </row>
    <row r="15574" spans="1:1" ht="16" x14ac:dyDescent="0.25">
      <c r="A15574" s="17"/>
    </row>
    <row r="15575" spans="1:1" ht="16" x14ac:dyDescent="0.25">
      <c r="A15575" s="17"/>
    </row>
    <row r="15576" spans="1:1" ht="16" x14ac:dyDescent="0.25">
      <c r="A15576" s="17"/>
    </row>
    <row r="15577" spans="1:1" ht="16" x14ac:dyDescent="0.25">
      <c r="A15577" s="17"/>
    </row>
    <row r="15578" spans="1:1" ht="16" x14ac:dyDescent="0.25">
      <c r="A15578" s="17"/>
    </row>
    <row r="15579" spans="1:1" ht="16" x14ac:dyDescent="0.25">
      <c r="A15579" s="17"/>
    </row>
    <row r="15580" spans="1:1" ht="16" x14ac:dyDescent="0.25">
      <c r="A15580" s="17"/>
    </row>
    <row r="15581" spans="1:1" ht="16" x14ac:dyDescent="0.25">
      <c r="A15581" s="17"/>
    </row>
    <row r="15582" spans="1:1" ht="16" x14ac:dyDescent="0.25">
      <c r="A15582" s="17"/>
    </row>
    <row r="15583" spans="1:1" ht="16" x14ac:dyDescent="0.25">
      <c r="A15583" s="17"/>
    </row>
    <row r="15584" spans="1:1" ht="16" x14ac:dyDescent="0.25">
      <c r="A15584" s="17"/>
    </row>
    <row r="15585" spans="1:1" ht="16" x14ac:dyDescent="0.25">
      <c r="A15585" s="17"/>
    </row>
    <row r="15586" spans="1:1" ht="16" x14ac:dyDescent="0.25">
      <c r="A15586" s="17"/>
    </row>
    <row r="15587" spans="1:1" ht="16" x14ac:dyDescent="0.25">
      <c r="A15587" s="17"/>
    </row>
    <row r="15588" spans="1:1" ht="16" x14ac:dyDescent="0.25">
      <c r="A15588" s="17"/>
    </row>
    <row r="15589" spans="1:1" ht="16" x14ac:dyDescent="0.25">
      <c r="A15589" s="17"/>
    </row>
    <row r="15590" spans="1:1" ht="16" x14ac:dyDescent="0.25">
      <c r="A15590" s="17"/>
    </row>
    <row r="15591" spans="1:1" ht="16" x14ac:dyDescent="0.25">
      <c r="A15591" s="17"/>
    </row>
    <row r="15592" spans="1:1" ht="16" x14ac:dyDescent="0.25">
      <c r="A15592" s="17"/>
    </row>
    <row r="15593" spans="1:1" ht="16" x14ac:dyDescent="0.25">
      <c r="A15593" s="17"/>
    </row>
    <row r="15594" spans="1:1" ht="16" x14ac:dyDescent="0.25">
      <c r="A15594" s="17"/>
    </row>
    <row r="15595" spans="1:1" ht="16" x14ac:dyDescent="0.25">
      <c r="A15595" s="17"/>
    </row>
    <row r="15596" spans="1:1" ht="16" x14ac:dyDescent="0.25">
      <c r="A15596" s="17"/>
    </row>
    <row r="15597" spans="1:1" ht="16" x14ac:dyDescent="0.25">
      <c r="A15597" s="17"/>
    </row>
    <row r="15598" spans="1:1" ht="16" x14ac:dyDescent="0.25">
      <c r="A15598" s="17"/>
    </row>
    <row r="15599" spans="1:1" ht="16" x14ac:dyDescent="0.25">
      <c r="A15599" s="17"/>
    </row>
    <row r="15600" spans="1:1" ht="16" x14ac:dyDescent="0.25">
      <c r="A15600" s="17"/>
    </row>
    <row r="15601" spans="1:1" ht="16" x14ac:dyDescent="0.25">
      <c r="A15601" s="17"/>
    </row>
    <row r="15602" spans="1:1" ht="16" x14ac:dyDescent="0.25">
      <c r="A15602" s="17"/>
    </row>
    <row r="15603" spans="1:1" ht="16" x14ac:dyDescent="0.25">
      <c r="A15603" s="17"/>
    </row>
    <row r="15604" spans="1:1" ht="16" x14ac:dyDescent="0.25">
      <c r="A15604" s="17"/>
    </row>
    <row r="15605" spans="1:1" ht="16" x14ac:dyDescent="0.25">
      <c r="A15605" s="17"/>
    </row>
    <row r="15606" spans="1:1" ht="16" x14ac:dyDescent="0.25">
      <c r="A15606" s="17"/>
    </row>
    <row r="15607" spans="1:1" ht="16" x14ac:dyDescent="0.25">
      <c r="A15607" s="17"/>
    </row>
    <row r="15608" spans="1:1" ht="16" x14ac:dyDescent="0.25">
      <c r="A15608" s="17"/>
    </row>
    <row r="15609" spans="1:1" ht="16" x14ac:dyDescent="0.25">
      <c r="A15609" s="17"/>
    </row>
    <row r="15610" spans="1:1" ht="16" x14ac:dyDescent="0.25">
      <c r="A15610" s="17"/>
    </row>
    <row r="15611" spans="1:1" ht="16" x14ac:dyDescent="0.25">
      <c r="A15611" s="17"/>
    </row>
    <row r="15612" spans="1:1" ht="16" x14ac:dyDescent="0.25">
      <c r="A15612" s="17"/>
    </row>
    <row r="15613" spans="1:1" ht="16" x14ac:dyDescent="0.25">
      <c r="A15613" s="17"/>
    </row>
    <row r="15614" spans="1:1" ht="16" x14ac:dyDescent="0.25">
      <c r="A15614" s="17"/>
    </row>
    <row r="15615" spans="1:1" ht="16" x14ac:dyDescent="0.25">
      <c r="A15615" s="17"/>
    </row>
    <row r="15616" spans="1:1" ht="16" x14ac:dyDescent="0.25">
      <c r="A15616" s="17"/>
    </row>
    <row r="15617" spans="1:1" ht="16" x14ac:dyDescent="0.25">
      <c r="A15617" s="17"/>
    </row>
    <row r="15618" spans="1:1" ht="16" x14ac:dyDescent="0.25">
      <c r="A15618" s="17"/>
    </row>
    <row r="15619" spans="1:1" ht="16" x14ac:dyDescent="0.25">
      <c r="A15619" s="17"/>
    </row>
    <row r="15620" spans="1:1" ht="16" x14ac:dyDescent="0.25">
      <c r="A15620" s="17"/>
    </row>
    <row r="15621" spans="1:1" ht="16" x14ac:dyDescent="0.25">
      <c r="A15621" s="17"/>
    </row>
    <row r="15622" spans="1:1" ht="16" x14ac:dyDescent="0.25">
      <c r="A15622" s="17"/>
    </row>
    <row r="15623" spans="1:1" ht="16" x14ac:dyDescent="0.25">
      <c r="A15623" s="17"/>
    </row>
    <row r="15624" spans="1:1" ht="16" x14ac:dyDescent="0.25">
      <c r="A15624" s="17"/>
    </row>
    <row r="15625" spans="1:1" ht="16" x14ac:dyDescent="0.25">
      <c r="A15625" s="17"/>
    </row>
    <row r="15626" spans="1:1" ht="16" x14ac:dyDescent="0.25">
      <c r="A15626" s="17"/>
    </row>
    <row r="15627" spans="1:1" ht="16" x14ac:dyDescent="0.25">
      <c r="A15627" s="17"/>
    </row>
    <row r="15628" spans="1:1" ht="16" x14ac:dyDescent="0.25">
      <c r="A15628" s="17"/>
    </row>
    <row r="15629" spans="1:1" ht="16" x14ac:dyDescent="0.25">
      <c r="A15629" s="17"/>
    </row>
    <row r="15630" spans="1:1" ht="16" x14ac:dyDescent="0.25">
      <c r="A15630" s="17"/>
    </row>
    <row r="15631" spans="1:1" ht="16" x14ac:dyDescent="0.25">
      <c r="A15631" s="17"/>
    </row>
    <row r="15632" spans="1:1" ht="16" x14ac:dyDescent="0.25">
      <c r="A15632" s="17"/>
    </row>
    <row r="15633" spans="1:1" ht="16" x14ac:dyDescent="0.25">
      <c r="A15633" s="17"/>
    </row>
    <row r="15634" spans="1:1" ht="16" x14ac:dyDescent="0.25">
      <c r="A15634" s="17"/>
    </row>
    <row r="15635" spans="1:1" ht="16" x14ac:dyDescent="0.25">
      <c r="A15635" s="17"/>
    </row>
    <row r="15636" spans="1:1" ht="16" x14ac:dyDescent="0.25">
      <c r="A15636" s="17"/>
    </row>
    <row r="15637" spans="1:1" ht="16" x14ac:dyDescent="0.25">
      <c r="A15637" s="17"/>
    </row>
    <row r="15638" spans="1:1" ht="16" x14ac:dyDescent="0.25">
      <c r="A15638" s="17"/>
    </row>
    <row r="15639" spans="1:1" ht="16" x14ac:dyDescent="0.25">
      <c r="A15639" s="17"/>
    </row>
    <row r="15640" spans="1:1" ht="16" x14ac:dyDescent="0.25">
      <c r="A15640" s="17"/>
    </row>
    <row r="15641" spans="1:1" ht="16" x14ac:dyDescent="0.25">
      <c r="A15641" s="17"/>
    </row>
    <row r="15642" spans="1:1" ht="16" x14ac:dyDescent="0.25">
      <c r="A15642" s="17"/>
    </row>
    <row r="15643" spans="1:1" ht="16" x14ac:dyDescent="0.25">
      <c r="A15643" s="17"/>
    </row>
    <row r="15644" spans="1:1" ht="16" x14ac:dyDescent="0.25">
      <c r="A15644" s="17"/>
    </row>
    <row r="15645" spans="1:1" ht="16" x14ac:dyDescent="0.25">
      <c r="A15645" s="17"/>
    </row>
    <row r="15646" spans="1:1" ht="16" x14ac:dyDescent="0.25">
      <c r="A15646" s="17"/>
    </row>
    <row r="15647" spans="1:1" ht="16" x14ac:dyDescent="0.25">
      <c r="A15647" s="17"/>
    </row>
    <row r="15648" spans="1:1" ht="16" x14ac:dyDescent="0.25">
      <c r="A15648" s="17"/>
    </row>
    <row r="15649" spans="1:1" ht="16" x14ac:dyDescent="0.25">
      <c r="A15649" s="17"/>
    </row>
    <row r="15650" spans="1:1" ht="16" x14ac:dyDescent="0.25">
      <c r="A15650" s="17"/>
    </row>
    <row r="15651" spans="1:1" ht="16" x14ac:dyDescent="0.25">
      <c r="A15651" s="17"/>
    </row>
    <row r="15652" spans="1:1" ht="16" x14ac:dyDescent="0.25">
      <c r="A15652" s="17"/>
    </row>
    <row r="15653" spans="1:1" ht="16" x14ac:dyDescent="0.25">
      <c r="A15653" s="17"/>
    </row>
    <row r="15654" spans="1:1" ht="16" x14ac:dyDescent="0.25">
      <c r="A15654" s="17"/>
    </row>
    <row r="15655" spans="1:1" ht="16" x14ac:dyDescent="0.25">
      <c r="A15655" s="17"/>
    </row>
    <row r="15656" spans="1:1" ht="16" x14ac:dyDescent="0.25">
      <c r="A15656" s="17"/>
    </row>
    <row r="15657" spans="1:1" ht="16" x14ac:dyDescent="0.25">
      <c r="A15657" s="17"/>
    </row>
    <row r="15658" spans="1:1" ht="16" x14ac:dyDescent="0.25">
      <c r="A15658" s="17"/>
    </row>
    <row r="15659" spans="1:1" ht="16" x14ac:dyDescent="0.25">
      <c r="A15659" s="17"/>
    </row>
    <row r="15660" spans="1:1" ht="16" x14ac:dyDescent="0.25">
      <c r="A15660" s="17"/>
    </row>
    <row r="15661" spans="1:1" ht="16" x14ac:dyDescent="0.25">
      <c r="A15661" s="17"/>
    </row>
    <row r="15662" spans="1:1" ht="16" x14ac:dyDescent="0.25">
      <c r="A15662" s="17"/>
    </row>
    <row r="15663" spans="1:1" ht="16" x14ac:dyDescent="0.25">
      <c r="A15663" s="17"/>
    </row>
    <row r="15664" spans="1:1" ht="16" x14ac:dyDescent="0.25">
      <c r="A15664" s="17"/>
    </row>
    <row r="15665" spans="1:1" ht="16" x14ac:dyDescent="0.25">
      <c r="A15665" s="17"/>
    </row>
    <row r="15666" spans="1:1" ht="16" x14ac:dyDescent="0.25">
      <c r="A15666" s="17"/>
    </row>
    <row r="15667" spans="1:1" ht="16" x14ac:dyDescent="0.25">
      <c r="A15667" s="17"/>
    </row>
    <row r="15668" spans="1:1" ht="16" x14ac:dyDescent="0.25">
      <c r="A15668" s="17"/>
    </row>
    <row r="15669" spans="1:1" ht="16" x14ac:dyDescent="0.25">
      <c r="A15669" s="17"/>
    </row>
    <row r="15670" spans="1:1" ht="16" x14ac:dyDescent="0.25">
      <c r="A15670" s="17"/>
    </row>
    <row r="15671" spans="1:1" ht="16" x14ac:dyDescent="0.25">
      <c r="A15671" s="17"/>
    </row>
    <row r="15672" spans="1:1" ht="16" x14ac:dyDescent="0.25">
      <c r="A15672" s="17"/>
    </row>
    <row r="15673" spans="1:1" ht="16" x14ac:dyDescent="0.25">
      <c r="A15673" s="17"/>
    </row>
    <row r="15674" spans="1:1" ht="16" x14ac:dyDescent="0.25">
      <c r="A15674" s="17"/>
    </row>
    <row r="15675" spans="1:1" ht="16" x14ac:dyDescent="0.25">
      <c r="A15675" s="17"/>
    </row>
    <row r="15676" spans="1:1" ht="16" x14ac:dyDescent="0.25">
      <c r="A15676" s="17"/>
    </row>
    <row r="15677" spans="1:1" ht="16" x14ac:dyDescent="0.25">
      <c r="A15677" s="17"/>
    </row>
    <row r="15678" spans="1:1" ht="16" x14ac:dyDescent="0.25">
      <c r="A15678" s="17"/>
    </row>
    <row r="15679" spans="1:1" ht="16" x14ac:dyDescent="0.25">
      <c r="A15679" s="17"/>
    </row>
    <row r="15680" spans="1:1" ht="16" x14ac:dyDescent="0.25">
      <c r="A15680" s="17"/>
    </row>
    <row r="15681" spans="1:1" ht="16" x14ac:dyDescent="0.25">
      <c r="A15681" s="17"/>
    </row>
    <row r="15682" spans="1:1" ht="16" x14ac:dyDescent="0.25">
      <c r="A15682" s="17"/>
    </row>
    <row r="15683" spans="1:1" ht="16" x14ac:dyDescent="0.25">
      <c r="A15683" s="17"/>
    </row>
    <row r="15684" spans="1:1" ht="16" x14ac:dyDescent="0.25">
      <c r="A15684" s="17"/>
    </row>
    <row r="15685" spans="1:1" ht="16" x14ac:dyDescent="0.25">
      <c r="A15685" s="17"/>
    </row>
    <row r="15686" spans="1:1" ht="16" x14ac:dyDescent="0.25">
      <c r="A15686" s="17"/>
    </row>
    <row r="15687" spans="1:1" ht="16" x14ac:dyDescent="0.25">
      <c r="A15687" s="17"/>
    </row>
    <row r="15688" spans="1:1" ht="16" x14ac:dyDescent="0.25">
      <c r="A15688" s="17"/>
    </row>
    <row r="15689" spans="1:1" ht="16" x14ac:dyDescent="0.25">
      <c r="A15689" s="17"/>
    </row>
    <row r="15690" spans="1:1" ht="16" x14ac:dyDescent="0.25">
      <c r="A15690" s="17"/>
    </row>
    <row r="15691" spans="1:1" ht="16" x14ac:dyDescent="0.25">
      <c r="A15691" s="17"/>
    </row>
    <row r="15692" spans="1:1" ht="16" x14ac:dyDescent="0.25">
      <c r="A15692" s="17"/>
    </row>
    <row r="15693" spans="1:1" ht="16" x14ac:dyDescent="0.25">
      <c r="A15693" s="17"/>
    </row>
    <row r="15694" spans="1:1" ht="16" x14ac:dyDescent="0.25">
      <c r="A15694" s="17"/>
    </row>
    <row r="15695" spans="1:1" ht="16" x14ac:dyDescent="0.25">
      <c r="A15695" s="17"/>
    </row>
    <row r="15696" spans="1:1" ht="16" x14ac:dyDescent="0.25">
      <c r="A15696" s="17"/>
    </row>
    <row r="15697" spans="1:1" ht="16" x14ac:dyDescent="0.25">
      <c r="A15697" s="17"/>
    </row>
    <row r="15698" spans="1:1" ht="16" x14ac:dyDescent="0.25">
      <c r="A15698" s="17"/>
    </row>
    <row r="15699" spans="1:1" ht="16" x14ac:dyDescent="0.25">
      <c r="A15699" s="17"/>
    </row>
    <row r="15700" spans="1:1" ht="16" x14ac:dyDescent="0.25">
      <c r="A15700" s="17"/>
    </row>
    <row r="15701" spans="1:1" ht="16" x14ac:dyDescent="0.25">
      <c r="A15701" s="17"/>
    </row>
    <row r="15702" spans="1:1" ht="16" x14ac:dyDescent="0.25">
      <c r="A15702" s="17"/>
    </row>
    <row r="15703" spans="1:1" ht="16" x14ac:dyDescent="0.25">
      <c r="A15703" s="17"/>
    </row>
    <row r="15704" spans="1:1" ht="16" x14ac:dyDescent="0.25">
      <c r="A15704" s="17"/>
    </row>
    <row r="15705" spans="1:1" ht="16" x14ac:dyDescent="0.25">
      <c r="A15705" s="17"/>
    </row>
    <row r="15706" spans="1:1" ht="16" x14ac:dyDescent="0.25">
      <c r="A15706" s="17"/>
    </row>
    <row r="15707" spans="1:1" ht="16" x14ac:dyDescent="0.25">
      <c r="A15707" s="17"/>
    </row>
    <row r="15708" spans="1:1" ht="16" x14ac:dyDescent="0.25">
      <c r="A15708" s="17"/>
    </row>
    <row r="15709" spans="1:1" ht="16" x14ac:dyDescent="0.25">
      <c r="A15709" s="17"/>
    </row>
    <row r="15710" spans="1:1" ht="16" x14ac:dyDescent="0.25">
      <c r="A15710" s="17"/>
    </row>
    <row r="15711" spans="1:1" ht="16" x14ac:dyDescent="0.25">
      <c r="A15711" s="17"/>
    </row>
    <row r="15712" spans="1:1" ht="16" x14ac:dyDescent="0.25">
      <c r="A15712" s="17"/>
    </row>
    <row r="15713" spans="1:1" ht="16" x14ac:dyDescent="0.25">
      <c r="A15713" s="17"/>
    </row>
    <row r="15714" spans="1:1" ht="16" x14ac:dyDescent="0.25">
      <c r="A15714" s="17"/>
    </row>
    <row r="15715" spans="1:1" ht="16" x14ac:dyDescent="0.25">
      <c r="A15715" s="17"/>
    </row>
    <row r="15716" spans="1:1" ht="16" x14ac:dyDescent="0.25">
      <c r="A15716" s="17"/>
    </row>
    <row r="15717" spans="1:1" ht="16" x14ac:dyDescent="0.25">
      <c r="A15717" s="17"/>
    </row>
    <row r="15718" spans="1:1" ht="16" x14ac:dyDescent="0.25">
      <c r="A15718" s="17"/>
    </row>
    <row r="15719" spans="1:1" ht="16" x14ac:dyDescent="0.25">
      <c r="A15719" s="17"/>
    </row>
    <row r="15720" spans="1:1" ht="16" x14ac:dyDescent="0.25">
      <c r="A15720" s="17"/>
    </row>
    <row r="15721" spans="1:1" ht="16" x14ac:dyDescent="0.25">
      <c r="A15721" s="17"/>
    </row>
    <row r="15722" spans="1:1" ht="16" x14ac:dyDescent="0.25">
      <c r="A15722" s="17"/>
    </row>
    <row r="15723" spans="1:1" ht="16" x14ac:dyDescent="0.25">
      <c r="A15723" s="17"/>
    </row>
    <row r="15724" spans="1:1" ht="16" x14ac:dyDescent="0.25">
      <c r="A15724" s="17"/>
    </row>
    <row r="15725" spans="1:1" ht="16" x14ac:dyDescent="0.25">
      <c r="A15725" s="17"/>
    </row>
    <row r="15726" spans="1:1" ht="16" x14ac:dyDescent="0.25">
      <c r="A15726" s="17"/>
    </row>
    <row r="15727" spans="1:1" ht="16" x14ac:dyDescent="0.25">
      <c r="A15727" s="17"/>
    </row>
    <row r="15728" spans="1:1" ht="16" x14ac:dyDescent="0.25">
      <c r="A15728" s="17"/>
    </row>
    <row r="15729" spans="1:1" ht="16" x14ac:dyDescent="0.25">
      <c r="A15729" s="17"/>
    </row>
    <row r="15730" spans="1:1" ht="16" x14ac:dyDescent="0.25">
      <c r="A15730" s="17"/>
    </row>
    <row r="15731" spans="1:1" ht="16" x14ac:dyDescent="0.25">
      <c r="A15731" s="17"/>
    </row>
    <row r="15732" spans="1:1" ht="16" x14ac:dyDescent="0.25">
      <c r="A15732" s="17"/>
    </row>
    <row r="15733" spans="1:1" ht="16" x14ac:dyDescent="0.25">
      <c r="A15733" s="17"/>
    </row>
    <row r="15734" spans="1:1" ht="16" x14ac:dyDescent="0.25">
      <c r="A15734" s="17"/>
    </row>
    <row r="15735" spans="1:1" ht="16" x14ac:dyDescent="0.25">
      <c r="A15735" s="17"/>
    </row>
    <row r="15736" spans="1:1" ht="16" x14ac:dyDescent="0.25">
      <c r="A15736" s="17"/>
    </row>
    <row r="15737" spans="1:1" ht="16" x14ac:dyDescent="0.25">
      <c r="A15737" s="17"/>
    </row>
    <row r="15738" spans="1:1" ht="16" x14ac:dyDescent="0.25">
      <c r="A15738" s="17"/>
    </row>
    <row r="15739" spans="1:1" ht="16" x14ac:dyDescent="0.25">
      <c r="A15739" s="17"/>
    </row>
    <row r="15740" spans="1:1" ht="16" x14ac:dyDescent="0.25">
      <c r="A15740" s="17"/>
    </row>
    <row r="15741" spans="1:1" ht="16" x14ac:dyDescent="0.25">
      <c r="A15741" s="17"/>
    </row>
    <row r="15742" spans="1:1" ht="16" x14ac:dyDescent="0.25">
      <c r="A15742" s="17"/>
    </row>
    <row r="15743" spans="1:1" ht="16" x14ac:dyDescent="0.25">
      <c r="A15743" s="17"/>
    </row>
    <row r="15744" spans="1:1" ht="16" x14ac:dyDescent="0.25">
      <c r="A15744" s="17"/>
    </row>
    <row r="15745" spans="1:1" ht="16" x14ac:dyDescent="0.25">
      <c r="A15745" s="17"/>
    </row>
    <row r="15746" spans="1:1" ht="16" x14ac:dyDescent="0.25">
      <c r="A15746" s="17"/>
    </row>
    <row r="15747" spans="1:1" ht="16" x14ac:dyDescent="0.25">
      <c r="A15747" s="17"/>
    </row>
    <row r="15748" spans="1:1" ht="16" x14ac:dyDescent="0.25">
      <c r="A15748" s="17"/>
    </row>
    <row r="15749" spans="1:1" ht="16" x14ac:dyDescent="0.25">
      <c r="A15749" s="17"/>
    </row>
    <row r="15750" spans="1:1" ht="16" x14ac:dyDescent="0.25">
      <c r="A15750" s="17"/>
    </row>
    <row r="15751" spans="1:1" ht="16" x14ac:dyDescent="0.25">
      <c r="A15751" s="17"/>
    </row>
    <row r="15752" spans="1:1" ht="16" x14ac:dyDescent="0.25">
      <c r="A15752" s="17"/>
    </row>
    <row r="15753" spans="1:1" ht="16" x14ac:dyDescent="0.25">
      <c r="A15753" s="17"/>
    </row>
    <row r="15754" spans="1:1" ht="16" x14ac:dyDescent="0.25">
      <c r="A15754" s="17"/>
    </row>
    <row r="15755" spans="1:1" ht="16" x14ac:dyDescent="0.25">
      <c r="A15755" s="17"/>
    </row>
    <row r="15756" spans="1:1" ht="16" x14ac:dyDescent="0.25">
      <c r="A15756" s="17"/>
    </row>
    <row r="15757" spans="1:1" ht="16" x14ac:dyDescent="0.25">
      <c r="A15757" s="17"/>
    </row>
    <row r="15758" spans="1:1" ht="16" x14ac:dyDescent="0.25">
      <c r="A15758" s="17"/>
    </row>
    <row r="15759" spans="1:1" ht="16" x14ac:dyDescent="0.25">
      <c r="A15759" s="17"/>
    </row>
    <row r="15760" spans="1:1" ht="16" x14ac:dyDescent="0.25">
      <c r="A15760" s="17"/>
    </row>
    <row r="15761" spans="1:1" ht="16" x14ac:dyDescent="0.25">
      <c r="A15761" s="17"/>
    </row>
    <row r="15762" spans="1:1" ht="16" x14ac:dyDescent="0.25">
      <c r="A15762" s="17"/>
    </row>
    <row r="15763" spans="1:1" ht="16" x14ac:dyDescent="0.25">
      <c r="A15763" s="17"/>
    </row>
    <row r="15764" spans="1:1" ht="16" x14ac:dyDescent="0.25">
      <c r="A15764" s="17"/>
    </row>
    <row r="15765" spans="1:1" ht="16" x14ac:dyDescent="0.25">
      <c r="A15765" s="17"/>
    </row>
    <row r="15766" spans="1:1" ht="16" x14ac:dyDescent="0.25">
      <c r="A15766" s="17"/>
    </row>
    <row r="15767" spans="1:1" ht="16" x14ac:dyDescent="0.25">
      <c r="A15767" s="17"/>
    </row>
    <row r="15768" spans="1:1" ht="16" x14ac:dyDescent="0.25">
      <c r="A15768" s="17"/>
    </row>
    <row r="15769" spans="1:1" ht="16" x14ac:dyDescent="0.25">
      <c r="A15769" s="17"/>
    </row>
    <row r="15770" spans="1:1" ht="16" x14ac:dyDescent="0.25">
      <c r="A15770" s="17"/>
    </row>
    <row r="15771" spans="1:1" ht="16" x14ac:dyDescent="0.25">
      <c r="A15771" s="17"/>
    </row>
    <row r="15772" spans="1:1" ht="16" x14ac:dyDescent="0.25">
      <c r="A15772" s="17"/>
    </row>
    <row r="15773" spans="1:1" ht="16" x14ac:dyDescent="0.25">
      <c r="A15773" s="17"/>
    </row>
    <row r="15774" spans="1:1" ht="16" x14ac:dyDescent="0.25">
      <c r="A15774" s="17"/>
    </row>
    <row r="15775" spans="1:1" ht="16" x14ac:dyDescent="0.25">
      <c r="A15775" s="17"/>
    </row>
    <row r="15776" spans="1:1" ht="16" x14ac:dyDescent="0.25">
      <c r="A15776" s="17"/>
    </row>
    <row r="15777" spans="1:1" ht="16" x14ac:dyDescent="0.25">
      <c r="A15777" s="17"/>
    </row>
    <row r="15778" spans="1:1" ht="16" x14ac:dyDescent="0.25">
      <c r="A15778" s="17"/>
    </row>
    <row r="15779" spans="1:1" ht="16" x14ac:dyDescent="0.25">
      <c r="A15779" s="17"/>
    </row>
    <row r="15780" spans="1:1" ht="16" x14ac:dyDescent="0.25">
      <c r="A15780" s="17"/>
    </row>
    <row r="15781" spans="1:1" ht="16" x14ac:dyDescent="0.25">
      <c r="A15781" s="17"/>
    </row>
    <row r="15782" spans="1:1" ht="16" x14ac:dyDescent="0.25">
      <c r="A15782" s="17"/>
    </row>
    <row r="15783" spans="1:1" ht="16" x14ac:dyDescent="0.25">
      <c r="A15783" s="17"/>
    </row>
    <row r="15784" spans="1:1" ht="16" x14ac:dyDescent="0.25">
      <c r="A15784" s="17"/>
    </row>
    <row r="15785" spans="1:1" ht="16" x14ac:dyDescent="0.25">
      <c r="A15785" s="17"/>
    </row>
    <row r="15786" spans="1:1" ht="16" x14ac:dyDescent="0.25">
      <c r="A15786" s="17"/>
    </row>
    <row r="15787" spans="1:1" ht="16" x14ac:dyDescent="0.25">
      <c r="A15787" s="17"/>
    </row>
    <row r="15788" spans="1:1" ht="16" x14ac:dyDescent="0.25">
      <c r="A15788" s="17"/>
    </row>
    <row r="15789" spans="1:1" ht="16" x14ac:dyDescent="0.25">
      <c r="A15789" s="17"/>
    </row>
    <row r="15790" spans="1:1" ht="16" x14ac:dyDescent="0.25">
      <c r="A15790" s="17"/>
    </row>
    <row r="15791" spans="1:1" ht="16" x14ac:dyDescent="0.25">
      <c r="A15791" s="17"/>
    </row>
    <row r="15792" spans="1:1" ht="16" x14ac:dyDescent="0.25">
      <c r="A15792" s="17"/>
    </row>
    <row r="15793" spans="1:1" ht="16" x14ac:dyDescent="0.25">
      <c r="A15793" s="17"/>
    </row>
    <row r="15794" spans="1:1" ht="16" x14ac:dyDescent="0.25">
      <c r="A15794" s="17"/>
    </row>
    <row r="15795" spans="1:1" ht="16" x14ac:dyDescent="0.25">
      <c r="A15795" s="17"/>
    </row>
    <row r="15796" spans="1:1" ht="16" x14ac:dyDescent="0.25">
      <c r="A15796" s="17"/>
    </row>
    <row r="15797" spans="1:1" ht="16" x14ac:dyDescent="0.25">
      <c r="A15797" s="17"/>
    </row>
    <row r="15798" spans="1:1" ht="16" x14ac:dyDescent="0.25">
      <c r="A15798" s="17"/>
    </row>
    <row r="15799" spans="1:1" ht="16" x14ac:dyDescent="0.25">
      <c r="A15799" s="17"/>
    </row>
    <row r="15800" spans="1:1" ht="16" x14ac:dyDescent="0.25">
      <c r="A15800" s="17"/>
    </row>
    <row r="15801" spans="1:1" ht="16" x14ac:dyDescent="0.25">
      <c r="A15801" s="17"/>
    </row>
    <row r="15802" spans="1:1" ht="16" x14ac:dyDescent="0.25">
      <c r="A15802" s="17"/>
    </row>
    <row r="15803" spans="1:1" ht="16" x14ac:dyDescent="0.25">
      <c r="A15803" s="17"/>
    </row>
    <row r="15804" spans="1:1" ht="16" x14ac:dyDescent="0.25">
      <c r="A15804" s="17"/>
    </row>
    <row r="15805" spans="1:1" ht="16" x14ac:dyDescent="0.25">
      <c r="A15805" s="17"/>
    </row>
    <row r="15806" spans="1:1" ht="16" x14ac:dyDescent="0.25">
      <c r="A15806" s="17"/>
    </row>
    <row r="15807" spans="1:1" ht="16" x14ac:dyDescent="0.25">
      <c r="A15807" s="17"/>
    </row>
    <row r="15808" spans="1:1" ht="16" x14ac:dyDescent="0.25">
      <c r="A15808" s="17"/>
    </row>
    <row r="15809" spans="1:1" ht="16" x14ac:dyDescent="0.25">
      <c r="A15809" s="17"/>
    </row>
    <row r="15810" spans="1:1" ht="16" x14ac:dyDescent="0.25">
      <c r="A15810" s="17"/>
    </row>
    <row r="15811" spans="1:1" ht="16" x14ac:dyDescent="0.25">
      <c r="A15811" s="17"/>
    </row>
    <row r="15812" spans="1:1" ht="16" x14ac:dyDescent="0.25">
      <c r="A15812" s="17"/>
    </row>
    <row r="15813" spans="1:1" ht="16" x14ac:dyDescent="0.25">
      <c r="A15813" s="17"/>
    </row>
    <row r="15814" spans="1:1" ht="16" x14ac:dyDescent="0.25">
      <c r="A15814" s="17"/>
    </row>
    <row r="15815" spans="1:1" ht="16" x14ac:dyDescent="0.25">
      <c r="A15815" s="17"/>
    </row>
    <row r="15816" spans="1:1" ht="16" x14ac:dyDescent="0.25">
      <c r="A15816" s="17"/>
    </row>
    <row r="15817" spans="1:1" ht="16" x14ac:dyDescent="0.25">
      <c r="A15817" s="17"/>
    </row>
    <row r="15818" spans="1:1" ht="16" x14ac:dyDescent="0.25">
      <c r="A15818" s="17"/>
    </row>
    <row r="15819" spans="1:1" ht="16" x14ac:dyDescent="0.25">
      <c r="A15819" s="17"/>
    </row>
    <row r="15820" spans="1:1" ht="16" x14ac:dyDescent="0.25">
      <c r="A15820" s="17"/>
    </row>
    <row r="15821" spans="1:1" ht="16" x14ac:dyDescent="0.25">
      <c r="A15821" s="17"/>
    </row>
    <row r="15822" spans="1:1" ht="16" x14ac:dyDescent="0.25">
      <c r="A15822" s="17"/>
    </row>
    <row r="15823" spans="1:1" ht="16" x14ac:dyDescent="0.25">
      <c r="A15823" s="17"/>
    </row>
    <row r="15824" spans="1:1" ht="16" x14ac:dyDescent="0.25">
      <c r="A15824" s="17"/>
    </row>
    <row r="15825" spans="1:1" ht="16" x14ac:dyDescent="0.25">
      <c r="A15825" s="17"/>
    </row>
    <row r="15826" spans="1:1" ht="16" x14ac:dyDescent="0.25">
      <c r="A15826" s="17"/>
    </row>
    <row r="15827" spans="1:1" ht="16" x14ac:dyDescent="0.25">
      <c r="A15827" s="17"/>
    </row>
    <row r="15828" spans="1:1" ht="16" x14ac:dyDescent="0.25">
      <c r="A15828" s="17"/>
    </row>
    <row r="15829" spans="1:1" ht="16" x14ac:dyDescent="0.25">
      <c r="A15829" s="17"/>
    </row>
    <row r="15830" spans="1:1" ht="16" x14ac:dyDescent="0.25">
      <c r="A15830" s="17"/>
    </row>
    <row r="15831" spans="1:1" ht="16" x14ac:dyDescent="0.25">
      <c r="A15831" s="17"/>
    </row>
    <row r="15832" spans="1:1" ht="16" x14ac:dyDescent="0.25">
      <c r="A15832" s="17"/>
    </row>
    <row r="15833" spans="1:1" ht="16" x14ac:dyDescent="0.25">
      <c r="A15833" s="17"/>
    </row>
    <row r="15834" spans="1:1" ht="16" x14ac:dyDescent="0.25">
      <c r="A15834" s="17"/>
    </row>
    <row r="15835" spans="1:1" ht="16" x14ac:dyDescent="0.25">
      <c r="A15835" s="17"/>
    </row>
    <row r="15836" spans="1:1" ht="16" x14ac:dyDescent="0.25">
      <c r="A15836" s="17"/>
    </row>
    <row r="15837" spans="1:1" ht="16" x14ac:dyDescent="0.25">
      <c r="A15837" s="17"/>
    </row>
    <row r="15838" spans="1:1" ht="16" x14ac:dyDescent="0.25">
      <c r="A15838" s="17"/>
    </row>
    <row r="15839" spans="1:1" ht="16" x14ac:dyDescent="0.25">
      <c r="A15839" s="17"/>
    </row>
    <row r="15840" spans="1:1" ht="16" x14ac:dyDescent="0.25">
      <c r="A15840" s="17"/>
    </row>
    <row r="15841" spans="1:1" ht="16" x14ac:dyDescent="0.25">
      <c r="A15841" s="17"/>
    </row>
    <row r="15842" spans="1:1" ht="16" x14ac:dyDescent="0.25">
      <c r="A15842" s="17"/>
    </row>
    <row r="15843" spans="1:1" ht="16" x14ac:dyDescent="0.25">
      <c r="A15843" s="17"/>
    </row>
    <row r="15844" spans="1:1" ht="16" x14ac:dyDescent="0.25">
      <c r="A15844" s="17"/>
    </row>
    <row r="15845" spans="1:1" ht="16" x14ac:dyDescent="0.25">
      <c r="A15845" s="17"/>
    </row>
    <row r="15846" spans="1:1" ht="16" x14ac:dyDescent="0.25">
      <c r="A15846" s="17"/>
    </row>
    <row r="15847" spans="1:1" ht="16" x14ac:dyDescent="0.25">
      <c r="A15847" s="17"/>
    </row>
    <row r="15848" spans="1:1" ht="16" x14ac:dyDescent="0.25">
      <c r="A15848" s="17"/>
    </row>
    <row r="15849" spans="1:1" ht="16" x14ac:dyDescent="0.25">
      <c r="A15849" s="17"/>
    </row>
    <row r="15850" spans="1:1" ht="16" x14ac:dyDescent="0.25">
      <c r="A15850" s="17"/>
    </row>
    <row r="15851" spans="1:1" ht="16" x14ac:dyDescent="0.25">
      <c r="A15851" s="17"/>
    </row>
    <row r="15852" spans="1:1" ht="16" x14ac:dyDescent="0.25">
      <c r="A15852" s="17"/>
    </row>
    <row r="15853" spans="1:1" ht="16" x14ac:dyDescent="0.25">
      <c r="A15853" s="17"/>
    </row>
    <row r="15854" spans="1:1" ht="16" x14ac:dyDescent="0.25">
      <c r="A15854" s="17"/>
    </row>
    <row r="15855" spans="1:1" ht="16" x14ac:dyDescent="0.25">
      <c r="A15855" s="17"/>
    </row>
    <row r="15856" spans="1:1" ht="16" x14ac:dyDescent="0.25">
      <c r="A15856" s="17"/>
    </row>
    <row r="15857" spans="1:1" ht="16" x14ac:dyDescent="0.25">
      <c r="A15857" s="17"/>
    </row>
    <row r="15858" spans="1:1" ht="16" x14ac:dyDescent="0.25">
      <c r="A15858" s="17"/>
    </row>
    <row r="15859" spans="1:1" ht="16" x14ac:dyDescent="0.25">
      <c r="A15859" s="17"/>
    </row>
    <row r="15860" spans="1:1" ht="16" x14ac:dyDescent="0.25">
      <c r="A15860" s="17"/>
    </row>
    <row r="15861" spans="1:1" ht="16" x14ac:dyDescent="0.25">
      <c r="A15861" s="17"/>
    </row>
    <row r="15862" spans="1:1" ht="16" x14ac:dyDescent="0.25">
      <c r="A15862" s="17"/>
    </row>
    <row r="15863" spans="1:1" ht="16" x14ac:dyDescent="0.25">
      <c r="A15863" s="17"/>
    </row>
    <row r="15864" spans="1:1" ht="16" x14ac:dyDescent="0.25">
      <c r="A15864" s="17"/>
    </row>
    <row r="15865" spans="1:1" ht="16" x14ac:dyDescent="0.25">
      <c r="A15865" s="17"/>
    </row>
    <row r="15866" spans="1:1" ht="16" x14ac:dyDescent="0.25">
      <c r="A15866" s="17"/>
    </row>
    <row r="15867" spans="1:1" ht="16" x14ac:dyDescent="0.25">
      <c r="A15867" s="17"/>
    </row>
    <row r="15868" spans="1:1" ht="16" x14ac:dyDescent="0.25">
      <c r="A15868" s="17"/>
    </row>
    <row r="15869" spans="1:1" ht="16" x14ac:dyDescent="0.25">
      <c r="A15869" s="17"/>
    </row>
    <row r="15870" spans="1:1" ht="16" x14ac:dyDescent="0.25">
      <c r="A15870" s="17"/>
    </row>
    <row r="15871" spans="1:1" ht="16" x14ac:dyDescent="0.25">
      <c r="A15871" s="17"/>
    </row>
    <row r="15872" spans="1:1" ht="16" x14ac:dyDescent="0.25">
      <c r="A15872" s="17"/>
    </row>
    <row r="15873" spans="1:1" ht="16" x14ac:dyDescent="0.25">
      <c r="A15873" s="17"/>
    </row>
    <row r="15874" spans="1:1" ht="16" x14ac:dyDescent="0.25">
      <c r="A15874" s="17"/>
    </row>
    <row r="15875" spans="1:1" ht="16" x14ac:dyDescent="0.25">
      <c r="A15875" s="17"/>
    </row>
    <row r="15876" spans="1:1" ht="16" x14ac:dyDescent="0.25">
      <c r="A15876" s="17"/>
    </row>
    <row r="15877" spans="1:1" ht="16" x14ac:dyDescent="0.25">
      <c r="A15877" s="17"/>
    </row>
    <row r="15878" spans="1:1" ht="16" x14ac:dyDescent="0.25">
      <c r="A15878" s="17"/>
    </row>
    <row r="15879" spans="1:1" ht="16" x14ac:dyDescent="0.25">
      <c r="A15879" s="17"/>
    </row>
    <row r="15880" spans="1:1" ht="16" x14ac:dyDescent="0.25">
      <c r="A15880" s="17"/>
    </row>
    <row r="15881" spans="1:1" ht="16" x14ac:dyDescent="0.25">
      <c r="A15881" s="17"/>
    </row>
    <row r="15882" spans="1:1" ht="16" x14ac:dyDescent="0.25">
      <c r="A15882" s="17"/>
    </row>
    <row r="15883" spans="1:1" ht="16" x14ac:dyDescent="0.25">
      <c r="A15883" s="17"/>
    </row>
    <row r="15884" spans="1:1" ht="16" x14ac:dyDescent="0.25">
      <c r="A15884" s="17"/>
    </row>
    <row r="15885" spans="1:1" ht="16" x14ac:dyDescent="0.25">
      <c r="A15885" s="17"/>
    </row>
    <row r="15886" spans="1:1" ht="16" x14ac:dyDescent="0.25">
      <c r="A15886" s="17"/>
    </row>
    <row r="15887" spans="1:1" ht="16" x14ac:dyDescent="0.25">
      <c r="A15887" s="17"/>
    </row>
    <row r="15888" spans="1:1" ht="16" x14ac:dyDescent="0.25">
      <c r="A15888" s="17"/>
    </row>
    <row r="15889" spans="1:1" ht="16" x14ac:dyDescent="0.25">
      <c r="A15889" s="17"/>
    </row>
    <row r="15890" spans="1:1" ht="16" x14ac:dyDescent="0.25">
      <c r="A15890" s="17"/>
    </row>
    <row r="15891" spans="1:1" ht="16" x14ac:dyDescent="0.25">
      <c r="A15891" s="17"/>
    </row>
    <row r="15892" spans="1:1" ht="16" x14ac:dyDescent="0.25">
      <c r="A15892" s="17"/>
    </row>
    <row r="15893" spans="1:1" ht="16" x14ac:dyDescent="0.25">
      <c r="A15893" s="17"/>
    </row>
    <row r="15894" spans="1:1" ht="16" x14ac:dyDescent="0.25">
      <c r="A15894" s="17"/>
    </row>
    <row r="15895" spans="1:1" ht="16" x14ac:dyDescent="0.25">
      <c r="A15895" s="17"/>
    </row>
    <row r="15896" spans="1:1" ht="16" x14ac:dyDescent="0.25">
      <c r="A15896" s="17"/>
    </row>
    <row r="15897" spans="1:1" ht="16" x14ac:dyDescent="0.25">
      <c r="A15897" s="17"/>
    </row>
    <row r="15898" spans="1:1" ht="16" x14ac:dyDescent="0.25">
      <c r="A15898" s="17"/>
    </row>
    <row r="15899" spans="1:1" ht="16" x14ac:dyDescent="0.25">
      <c r="A15899" s="17"/>
    </row>
    <row r="15900" spans="1:1" ht="16" x14ac:dyDescent="0.25">
      <c r="A15900" s="17"/>
    </row>
    <row r="15901" spans="1:1" ht="16" x14ac:dyDescent="0.25">
      <c r="A15901" s="17"/>
    </row>
    <row r="15902" spans="1:1" ht="16" x14ac:dyDescent="0.25">
      <c r="A15902" s="17"/>
    </row>
    <row r="15903" spans="1:1" ht="16" x14ac:dyDescent="0.25">
      <c r="A15903" s="17"/>
    </row>
    <row r="15904" spans="1:1" ht="16" x14ac:dyDescent="0.25">
      <c r="A15904" s="17"/>
    </row>
    <row r="15905" spans="1:1" ht="16" x14ac:dyDescent="0.25">
      <c r="A15905" s="17"/>
    </row>
    <row r="15906" spans="1:1" ht="16" x14ac:dyDescent="0.25">
      <c r="A15906" s="17"/>
    </row>
    <row r="15907" spans="1:1" ht="16" x14ac:dyDescent="0.25">
      <c r="A15907" s="17"/>
    </row>
    <row r="15908" spans="1:1" ht="16" x14ac:dyDescent="0.25">
      <c r="A15908" s="17"/>
    </row>
    <row r="15909" spans="1:1" ht="16" x14ac:dyDescent="0.25">
      <c r="A15909" s="17"/>
    </row>
    <row r="15910" spans="1:1" ht="16" x14ac:dyDescent="0.25">
      <c r="A15910" s="17"/>
    </row>
    <row r="15911" spans="1:1" ht="16" x14ac:dyDescent="0.25">
      <c r="A15911" s="17"/>
    </row>
    <row r="15912" spans="1:1" ht="16" x14ac:dyDescent="0.25">
      <c r="A15912" s="17"/>
    </row>
    <row r="15913" spans="1:1" ht="16" x14ac:dyDescent="0.25">
      <c r="A15913" s="17"/>
    </row>
    <row r="15914" spans="1:1" ht="16" x14ac:dyDescent="0.25">
      <c r="A15914" s="17"/>
    </row>
    <row r="15915" spans="1:1" ht="16" x14ac:dyDescent="0.25">
      <c r="A15915" s="17"/>
    </row>
    <row r="15916" spans="1:1" ht="16" x14ac:dyDescent="0.25">
      <c r="A15916" s="17"/>
    </row>
    <row r="15917" spans="1:1" ht="16" x14ac:dyDescent="0.25">
      <c r="A15917" s="17"/>
    </row>
    <row r="15918" spans="1:1" ht="16" x14ac:dyDescent="0.25">
      <c r="A15918" s="17"/>
    </row>
    <row r="15919" spans="1:1" ht="16" x14ac:dyDescent="0.25">
      <c r="A15919" s="17"/>
    </row>
    <row r="15920" spans="1:1" ht="16" x14ac:dyDescent="0.25">
      <c r="A15920" s="17"/>
    </row>
    <row r="15921" spans="1:1" ht="16" x14ac:dyDescent="0.25">
      <c r="A15921" s="17"/>
    </row>
    <row r="15922" spans="1:1" ht="16" x14ac:dyDescent="0.25">
      <c r="A15922" s="17"/>
    </row>
    <row r="15923" spans="1:1" ht="16" x14ac:dyDescent="0.25">
      <c r="A15923" s="17"/>
    </row>
    <row r="15924" spans="1:1" ht="16" x14ac:dyDescent="0.25">
      <c r="A15924" s="17"/>
    </row>
    <row r="15925" spans="1:1" ht="16" x14ac:dyDescent="0.25">
      <c r="A15925" s="17"/>
    </row>
    <row r="15926" spans="1:1" ht="16" x14ac:dyDescent="0.25">
      <c r="A15926" s="17"/>
    </row>
    <row r="15927" spans="1:1" ht="16" x14ac:dyDescent="0.25">
      <c r="A15927" s="17"/>
    </row>
    <row r="15928" spans="1:1" ht="16" x14ac:dyDescent="0.25">
      <c r="A15928" s="17"/>
    </row>
    <row r="15929" spans="1:1" ht="16" x14ac:dyDescent="0.25">
      <c r="A15929" s="17"/>
    </row>
    <row r="15930" spans="1:1" ht="16" x14ac:dyDescent="0.25">
      <c r="A15930" s="17"/>
    </row>
    <row r="15931" spans="1:1" ht="16" x14ac:dyDescent="0.25">
      <c r="A15931" s="17"/>
    </row>
    <row r="15932" spans="1:1" ht="16" x14ac:dyDescent="0.25">
      <c r="A15932" s="17"/>
    </row>
    <row r="15933" spans="1:1" ht="16" x14ac:dyDescent="0.25">
      <c r="A15933" s="17"/>
    </row>
    <row r="15934" spans="1:1" ht="16" x14ac:dyDescent="0.25">
      <c r="A15934" s="17"/>
    </row>
    <row r="15935" spans="1:1" ht="16" x14ac:dyDescent="0.25">
      <c r="A15935" s="17"/>
    </row>
    <row r="15936" spans="1:1" ht="16" x14ac:dyDescent="0.25">
      <c r="A15936" s="17"/>
    </row>
    <row r="15937" spans="1:1" ht="16" x14ac:dyDescent="0.25">
      <c r="A15937" s="17"/>
    </row>
    <row r="15938" spans="1:1" ht="16" x14ac:dyDescent="0.25">
      <c r="A15938" s="17"/>
    </row>
    <row r="15939" spans="1:1" ht="16" x14ac:dyDescent="0.25">
      <c r="A15939" s="17"/>
    </row>
    <row r="15940" spans="1:1" ht="16" x14ac:dyDescent="0.25">
      <c r="A15940" s="17"/>
    </row>
    <row r="15941" spans="1:1" ht="16" x14ac:dyDescent="0.25">
      <c r="A15941" s="17"/>
    </row>
    <row r="15942" spans="1:1" ht="16" x14ac:dyDescent="0.25">
      <c r="A15942" s="17"/>
    </row>
    <row r="15943" spans="1:1" ht="16" x14ac:dyDescent="0.25">
      <c r="A15943" s="17"/>
    </row>
    <row r="15944" spans="1:1" ht="16" x14ac:dyDescent="0.25">
      <c r="A15944" s="17"/>
    </row>
    <row r="15945" spans="1:1" ht="16" x14ac:dyDescent="0.25">
      <c r="A15945" s="17"/>
    </row>
    <row r="15946" spans="1:1" ht="16" x14ac:dyDescent="0.25">
      <c r="A15946" s="17"/>
    </row>
    <row r="15947" spans="1:1" ht="16" x14ac:dyDescent="0.25">
      <c r="A15947" s="17"/>
    </row>
    <row r="15948" spans="1:1" ht="16" x14ac:dyDescent="0.25">
      <c r="A15948" s="17"/>
    </row>
    <row r="15949" spans="1:1" ht="16" x14ac:dyDescent="0.25">
      <c r="A15949" s="17"/>
    </row>
    <row r="15950" spans="1:1" ht="16" x14ac:dyDescent="0.25">
      <c r="A15950" s="17"/>
    </row>
    <row r="15951" spans="1:1" ht="16" x14ac:dyDescent="0.25">
      <c r="A15951" s="17"/>
    </row>
    <row r="15952" spans="1:1" ht="16" x14ac:dyDescent="0.25">
      <c r="A15952" s="17"/>
    </row>
    <row r="15953" spans="1:1" ht="16" x14ac:dyDescent="0.25">
      <c r="A15953" s="17"/>
    </row>
    <row r="15954" spans="1:1" ht="16" x14ac:dyDescent="0.25">
      <c r="A15954" s="17"/>
    </row>
    <row r="15955" spans="1:1" ht="16" x14ac:dyDescent="0.25">
      <c r="A15955" s="17"/>
    </row>
    <row r="15956" spans="1:1" ht="16" x14ac:dyDescent="0.25">
      <c r="A15956" s="17"/>
    </row>
    <row r="15957" spans="1:1" ht="16" x14ac:dyDescent="0.25">
      <c r="A15957" s="17"/>
    </row>
    <row r="15958" spans="1:1" ht="16" x14ac:dyDescent="0.25">
      <c r="A15958" s="17"/>
    </row>
    <row r="15959" spans="1:1" ht="16" x14ac:dyDescent="0.25">
      <c r="A15959" s="17"/>
    </row>
    <row r="15960" spans="1:1" ht="16" x14ac:dyDescent="0.25">
      <c r="A15960" s="17"/>
    </row>
    <row r="15961" spans="1:1" ht="16" x14ac:dyDescent="0.25">
      <c r="A15961" s="17"/>
    </row>
    <row r="15962" spans="1:1" ht="16" x14ac:dyDescent="0.25">
      <c r="A15962" s="17"/>
    </row>
    <row r="15963" spans="1:1" ht="16" x14ac:dyDescent="0.25">
      <c r="A15963" s="17"/>
    </row>
    <row r="15964" spans="1:1" ht="16" x14ac:dyDescent="0.25">
      <c r="A15964" s="17"/>
    </row>
    <row r="15965" spans="1:1" ht="16" x14ac:dyDescent="0.25">
      <c r="A15965" s="17"/>
    </row>
    <row r="15966" spans="1:1" ht="16" x14ac:dyDescent="0.25">
      <c r="A15966" s="17"/>
    </row>
    <row r="15967" spans="1:1" ht="16" x14ac:dyDescent="0.25">
      <c r="A15967" s="17"/>
    </row>
    <row r="15968" spans="1:1" ht="16" x14ac:dyDescent="0.25">
      <c r="A15968" s="17"/>
    </row>
    <row r="15969" spans="1:1" ht="16" x14ac:dyDescent="0.25">
      <c r="A15969" s="17"/>
    </row>
    <row r="15970" spans="1:1" ht="16" x14ac:dyDescent="0.25">
      <c r="A15970" s="17"/>
    </row>
    <row r="15971" spans="1:1" ht="16" x14ac:dyDescent="0.25">
      <c r="A15971" s="17"/>
    </row>
    <row r="15972" spans="1:1" ht="16" x14ac:dyDescent="0.25">
      <c r="A15972" s="17"/>
    </row>
    <row r="15973" spans="1:1" ht="16" x14ac:dyDescent="0.25">
      <c r="A15973" s="17"/>
    </row>
    <row r="15974" spans="1:1" ht="16" x14ac:dyDescent="0.25">
      <c r="A15974" s="17"/>
    </row>
    <row r="15975" spans="1:1" ht="16" x14ac:dyDescent="0.25">
      <c r="A15975" s="17"/>
    </row>
    <row r="15976" spans="1:1" ht="16" x14ac:dyDescent="0.25">
      <c r="A15976" s="17"/>
    </row>
    <row r="15977" spans="1:1" ht="16" x14ac:dyDescent="0.25">
      <c r="A15977" s="17"/>
    </row>
    <row r="15978" spans="1:1" ht="16" x14ac:dyDescent="0.25">
      <c r="A15978" s="17"/>
    </row>
    <row r="15979" spans="1:1" ht="16" x14ac:dyDescent="0.25">
      <c r="A15979" s="17"/>
    </row>
    <row r="15980" spans="1:1" ht="16" x14ac:dyDescent="0.25">
      <c r="A15980" s="17"/>
    </row>
    <row r="15981" spans="1:1" ht="16" x14ac:dyDescent="0.25">
      <c r="A15981" s="17"/>
    </row>
    <row r="15982" spans="1:1" ht="16" x14ac:dyDescent="0.25">
      <c r="A15982" s="17"/>
    </row>
    <row r="15983" spans="1:1" ht="16" x14ac:dyDescent="0.25">
      <c r="A15983" s="17"/>
    </row>
    <row r="15984" spans="1:1" ht="16" x14ac:dyDescent="0.25">
      <c r="A15984" s="17"/>
    </row>
    <row r="15985" spans="1:1" ht="16" x14ac:dyDescent="0.25">
      <c r="A15985" s="17"/>
    </row>
    <row r="15986" spans="1:1" ht="16" x14ac:dyDescent="0.25">
      <c r="A15986" s="17"/>
    </row>
    <row r="15987" spans="1:1" ht="16" x14ac:dyDescent="0.25">
      <c r="A15987" s="17"/>
    </row>
    <row r="15988" spans="1:1" ht="16" x14ac:dyDescent="0.25">
      <c r="A15988" s="17"/>
    </row>
    <row r="15989" spans="1:1" ht="16" x14ac:dyDescent="0.25">
      <c r="A15989" s="17"/>
    </row>
    <row r="15990" spans="1:1" ht="16" x14ac:dyDescent="0.25">
      <c r="A15990" s="17"/>
    </row>
    <row r="15991" spans="1:1" ht="16" x14ac:dyDescent="0.25">
      <c r="A15991" s="17"/>
    </row>
    <row r="15992" spans="1:1" ht="16" x14ac:dyDescent="0.25">
      <c r="A15992" s="17"/>
    </row>
    <row r="15993" spans="1:1" ht="16" x14ac:dyDescent="0.25">
      <c r="A15993" s="17"/>
    </row>
    <row r="15994" spans="1:1" ht="16" x14ac:dyDescent="0.25">
      <c r="A15994" s="17"/>
    </row>
    <row r="15995" spans="1:1" ht="16" x14ac:dyDescent="0.25">
      <c r="A15995" s="17"/>
    </row>
    <row r="15996" spans="1:1" ht="16" x14ac:dyDescent="0.25">
      <c r="A15996" s="17"/>
    </row>
    <row r="15997" spans="1:1" ht="16" x14ac:dyDescent="0.25">
      <c r="A15997" s="17"/>
    </row>
    <row r="15998" spans="1:1" ht="16" x14ac:dyDescent="0.25">
      <c r="A15998" s="17"/>
    </row>
    <row r="15999" spans="1:1" ht="16" x14ac:dyDescent="0.25">
      <c r="A15999" s="17"/>
    </row>
    <row r="16000" spans="1:1" ht="16" x14ac:dyDescent="0.25">
      <c r="A16000" s="17"/>
    </row>
    <row r="16001" spans="1:1" ht="16" x14ac:dyDescent="0.25">
      <c r="A16001" s="17"/>
    </row>
    <row r="16002" spans="1:1" ht="16" x14ac:dyDescent="0.25">
      <c r="A16002" s="17"/>
    </row>
    <row r="16003" spans="1:1" ht="16" x14ac:dyDescent="0.25">
      <c r="A16003" s="17"/>
    </row>
    <row r="16004" spans="1:1" ht="16" x14ac:dyDescent="0.25">
      <c r="A16004" s="17"/>
    </row>
    <row r="16005" spans="1:1" ht="16" x14ac:dyDescent="0.25">
      <c r="A16005" s="17"/>
    </row>
    <row r="16006" spans="1:1" ht="16" x14ac:dyDescent="0.25">
      <c r="A16006" s="17"/>
    </row>
    <row r="16007" spans="1:1" ht="16" x14ac:dyDescent="0.25">
      <c r="A16007" s="17"/>
    </row>
    <row r="16008" spans="1:1" ht="16" x14ac:dyDescent="0.25">
      <c r="A16008" s="17"/>
    </row>
    <row r="16009" spans="1:1" ht="16" x14ac:dyDescent="0.25">
      <c r="A16009" s="17"/>
    </row>
    <row r="16010" spans="1:1" ht="16" x14ac:dyDescent="0.25">
      <c r="A16010" s="17"/>
    </row>
    <row r="16011" spans="1:1" ht="16" x14ac:dyDescent="0.25">
      <c r="A16011" s="17"/>
    </row>
    <row r="16012" spans="1:1" ht="16" x14ac:dyDescent="0.25">
      <c r="A16012" s="17"/>
    </row>
    <row r="16013" spans="1:1" ht="16" x14ac:dyDescent="0.25">
      <c r="A16013" s="17"/>
    </row>
    <row r="16014" spans="1:1" ht="16" x14ac:dyDescent="0.25">
      <c r="A16014" s="17"/>
    </row>
    <row r="16015" spans="1:1" ht="16" x14ac:dyDescent="0.25">
      <c r="A16015" s="17"/>
    </row>
    <row r="16016" spans="1:1" ht="16" x14ac:dyDescent="0.25">
      <c r="A16016" s="17"/>
    </row>
    <row r="16017" spans="1:1" ht="16" x14ac:dyDescent="0.25">
      <c r="A16017" s="17"/>
    </row>
    <row r="16018" spans="1:1" ht="16" x14ac:dyDescent="0.25">
      <c r="A16018" s="17"/>
    </row>
    <row r="16019" spans="1:1" ht="16" x14ac:dyDescent="0.25">
      <c r="A16019" s="17"/>
    </row>
    <row r="16020" spans="1:1" ht="16" x14ac:dyDescent="0.25">
      <c r="A16020" s="17"/>
    </row>
    <row r="16021" spans="1:1" ht="16" x14ac:dyDescent="0.25">
      <c r="A16021" s="17"/>
    </row>
    <row r="16022" spans="1:1" ht="16" x14ac:dyDescent="0.25">
      <c r="A16022" s="17"/>
    </row>
    <row r="16023" spans="1:1" ht="16" x14ac:dyDescent="0.25">
      <c r="A16023" s="17"/>
    </row>
    <row r="16024" spans="1:1" ht="16" x14ac:dyDescent="0.25">
      <c r="A16024" s="17"/>
    </row>
    <row r="16025" spans="1:1" ht="16" x14ac:dyDescent="0.25">
      <c r="A16025" s="17"/>
    </row>
    <row r="16026" spans="1:1" ht="16" x14ac:dyDescent="0.25">
      <c r="A16026" s="17"/>
    </row>
    <row r="16027" spans="1:1" ht="16" x14ac:dyDescent="0.25">
      <c r="A16027" s="17"/>
    </row>
    <row r="16028" spans="1:1" ht="16" x14ac:dyDescent="0.25">
      <c r="A16028" s="17"/>
    </row>
    <row r="16029" spans="1:1" ht="16" x14ac:dyDescent="0.25">
      <c r="A16029" s="17"/>
    </row>
    <row r="16030" spans="1:1" ht="16" x14ac:dyDescent="0.25">
      <c r="A16030" s="17"/>
    </row>
    <row r="16031" spans="1:1" ht="16" x14ac:dyDescent="0.25">
      <c r="A16031" s="17"/>
    </row>
    <row r="16032" spans="1:1" ht="16" x14ac:dyDescent="0.25">
      <c r="A16032" s="17"/>
    </row>
    <row r="16033" spans="1:1" ht="16" x14ac:dyDescent="0.25">
      <c r="A16033" s="17"/>
    </row>
    <row r="16034" spans="1:1" ht="16" x14ac:dyDescent="0.25">
      <c r="A16034" s="17"/>
    </row>
    <row r="16035" spans="1:1" ht="16" x14ac:dyDescent="0.25">
      <c r="A16035" s="17"/>
    </row>
    <row r="16036" spans="1:1" ht="16" x14ac:dyDescent="0.25">
      <c r="A16036" s="17"/>
    </row>
    <row r="16037" spans="1:1" ht="16" x14ac:dyDescent="0.25">
      <c r="A16037" s="17"/>
    </row>
    <row r="16038" spans="1:1" ht="16" x14ac:dyDescent="0.25">
      <c r="A16038" s="17"/>
    </row>
    <row r="16039" spans="1:1" ht="16" x14ac:dyDescent="0.25">
      <c r="A16039" s="17"/>
    </row>
    <row r="16040" spans="1:1" ht="16" x14ac:dyDescent="0.25">
      <c r="A16040" s="17"/>
    </row>
    <row r="16041" spans="1:1" ht="16" x14ac:dyDescent="0.25">
      <c r="A16041" s="17"/>
    </row>
    <row r="16042" spans="1:1" ht="16" x14ac:dyDescent="0.25">
      <c r="A16042" s="17"/>
    </row>
    <row r="16043" spans="1:1" ht="16" x14ac:dyDescent="0.25">
      <c r="A16043" s="17"/>
    </row>
    <row r="16044" spans="1:1" ht="16" x14ac:dyDescent="0.25">
      <c r="A16044" s="17"/>
    </row>
    <row r="16045" spans="1:1" ht="16" x14ac:dyDescent="0.25">
      <c r="A16045" s="17"/>
    </row>
    <row r="16046" spans="1:1" ht="16" x14ac:dyDescent="0.25">
      <c r="A16046" s="17"/>
    </row>
    <row r="16047" spans="1:1" ht="16" x14ac:dyDescent="0.25">
      <c r="A16047" s="17"/>
    </row>
    <row r="16048" spans="1:1" ht="16" x14ac:dyDescent="0.25">
      <c r="A16048" s="17"/>
    </row>
    <row r="16049" spans="1:1" ht="16" x14ac:dyDescent="0.25">
      <c r="A16049" s="17"/>
    </row>
    <row r="16050" spans="1:1" ht="16" x14ac:dyDescent="0.25">
      <c r="A16050" s="17"/>
    </row>
    <row r="16051" spans="1:1" ht="16" x14ac:dyDescent="0.25">
      <c r="A16051" s="17"/>
    </row>
    <row r="16052" spans="1:1" ht="16" x14ac:dyDescent="0.25">
      <c r="A16052" s="17"/>
    </row>
    <row r="16053" spans="1:1" ht="16" x14ac:dyDescent="0.25">
      <c r="A16053" s="17"/>
    </row>
    <row r="16054" spans="1:1" ht="16" x14ac:dyDescent="0.25">
      <c r="A16054" s="17"/>
    </row>
    <row r="16055" spans="1:1" ht="16" x14ac:dyDescent="0.25">
      <c r="A16055" s="17"/>
    </row>
    <row r="16056" spans="1:1" ht="16" x14ac:dyDescent="0.25">
      <c r="A16056" s="17"/>
    </row>
    <row r="16057" spans="1:1" ht="16" x14ac:dyDescent="0.25">
      <c r="A16057" s="17"/>
    </row>
    <row r="16058" spans="1:1" ht="16" x14ac:dyDescent="0.25">
      <c r="A16058" s="17"/>
    </row>
    <row r="16059" spans="1:1" ht="16" x14ac:dyDescent="0.25">
      <c r="A16059" s="17"/>
    </row>
    <row r="16060" spans="1:1" ht="16" x14ac:dyDescent="0.25">
      <c r="A16060" s="17"/>
    </row>
    <row r="16061" spans="1:1" ht="16" x14ac:dyDescent="0.25">
      <c r="A16061" s="17"/>
    </row>
    <row r="16062" spans="1:1" ht="16" x14ac:dyDescent="0.25">
      <c r="A16062" s="17"/>
    </row>
    <row r="16063" spans="1:1" ht="16" x14ac:dyDescent="0.25">
      <c r="A16063" s="17"/>
    </row>
    <row r="16064" spans="1:1" ht="16" x14ac:dyDescent="0.25">
      <c r="A16064" s="17"/>
    </row>
    <row r="16065" spans="1:1" ht="16" x14ac:dyDescent="0.25">
      <c r="A16065" s="17"/>
    </row>
    <row r="16066" spans="1:1" ht="16" x14ac:dyDescent="0.25">
      <c r="A16066" s="17"/>
    </row>
    <row r="16067" spans="1:1" ht="16" x14ac:dyDescent="0.25">
      <c r="A16067" s="17"/>
    </row>
    <row r="16068" spans="1:1" ht="16" x14ac:dyDescent="0.25">
      <c r="A16068" s="17"/>
    </row>
    <row r="16069" spans="1:1" ht="16" x14ac:dyDescent="0.25">
      <c r="A16069" s="17"/>
    </row>
    <row r="16070" spans="1:1" ht="16" x14ac:dyDescent="0.25">
      <c r="A16070" s="17"/>
    </row>
    <row r="16071" spans="1:1" ht="16" x14ac:dyDescent="0.25">
      <c r="A16071" s="17"/>
    </row>
    <row r="16072" spans="1:1" ht="16" x14ac:dyDescent="0.25">
      <c r="A16072" s="17"/>
    </row>
    <row r="16073" spans="1:1" ht="16" x14ac:dyDescent="0.25">
      <c r="A16073" s="17"/>
    </row>
    <row r="16074" spans="1:1" ht="16" x14ac:dyDescent="0.25">
      <c r="A16074" s="17"/>
    </row>
    <row r="16075" spans="1:1" ht="16" x14ac:dyDescent="0.25">
      <c r="A16075" s="17"/>
    </row>
    <row r="16076" spans="1:1" ht="16" x14ac:dyDescent="0.25">
      <c r="A16076" s="17"/>
    </row>
    <row r="16077" spans="1:1" ht="16" x14ac:dyDescent="0.25">
      <c r="A16077" s="17"/>
    </row>
    <row r="16078" spans="1:1" ht="16" x14ac:dyDescent="0.25">
      <c r="A16078" s="17"/>
    </row>
    <row r="16079" spans="1:1" ht="16" x14ac:dyDescent="0.25">
      <c r="A16079" s="17"/>
    </row>
    <row r="16080" spans="1:1" ht="16" x14ac:dyDescent="0.25">
      <c r="A16080" s="17"/>
    </row>
    <row r="16081" spans="1:1" ht="16" x14ac:dyDescent="0.25">
      <c r="A16081" s="17"/>
    </row>
    <row r="16082" spans="1:1" ht="16" x14ac:dyDescent="0.25">
      <c r="A16082" s="17"/>
    </row>
    <row r="16083" spans="1:1" ht="16" x14ac:dyDescent="0.25">
      <c r="A16083" s="17"/>
    </row>
    <row r="16084" spans="1:1" ht="16" x14ac:dyDescent="0.25">
      <c r="A16084" s="17"/>
    </row>
    <row r="16085" spans="1:1" ht="16" x14ac:dyDescent="0.25">
      <c r="A16085" s="17"/>
    </row>
    <row r="16086" spans="1:1" ht="16" x14ac:dyDescent="0.25">
      <c r="A16086" s="17"/>
    </row>
    <row r="16087" spans="1:1" ht="16" x14ac:dyDescent="0.25">
      <c r="A16087" s="17"/>
    </row>
    <row r="16088" spans="1:1" ht="16" x14ac:dyDescent="0.25">
      <c r="A16088" s="17"/>
    </row>
    <row r="16089" spans="1:1" ht="16" x14ac:dyDescent="0.25">
      <c r="A16089" s="17"/>
    </row>
    <row r="16090" spans="1:1" ht="16" x14ac:dyDescent="0.25">
      <c r="A16090" s="17"/>
    </row>
    <row r="16091" spans="1:1" ht="16" x14ac:dyDescent="0.25">
      <c r="A16091" s="17"/>
    </row>
    <row r="16092" spans="1:1" ht="16" x14ac:dyDescent="0.25">
      <c r="A16092" s="17"/>
    </row>
    <row r="16093" spans="1:1" ht="16" x14ac:dyDescent="0.25">
      <c r="A16093" s="17"/>
    </row>
    <row r="16094" spans="1:1" ht="16" x14ac:dyDescent="0.25">
      <c r="A16094" s="17"/>
    </row>
    <row r="16095" spans="1:1" ht="16" x14ac:dyDescent="0.25">
      <c r="A16095" s="17"/>
    </row>
    <row r="16096" spans="1:1" ht="16" x14ac:dyDescent="0.25">
      <c r="A16096" s="17"/>
    </row>
    <row r="16097" spans="1:1" ht="16" x14ac:dyDescent="0.25">
      <c r="A16097" s="17"/>
    </row>
    <row r="16098" spans="1:1" ht="16" x14ac:dyDescent="0.25">
      <c r="A16098" s="17"/>
    </row>
    <row r="16099" spans="1:1" ht="16" x14ac:dyDescent="0.25">
      <c r="A16099" s="17"/>
    </row>
    <row r="16100" spans="1:1" ht="16" x14ac:dyDescent="0.25">
      <c r="A16100" s="17"/>
    </row>
    <row r="16101" spans="1:1" ht="16" x14ac:dyDescent="0.25">
      <c r="A16101" s="17"/>
    </row>
    <row r="16102" spans="1:1" ht="16" x14ac:dyDescent="0.25">
      <c r="A16102" s="17"/>
    </row>
    <row r="16103" spans="1:1" ht="16" x14ac:dyDescent="0.25">
      <c r="A16103" s="17"/>
    </row>
    <row r="16104" spans="1:1" ht="16" x14ac:dyDescent="0.25">
      <c r="A16104" s="17"/>
    </row>
    <row r="16105" spans="1:1" ht="16" x14ac:dyDescent="0.25">
      <c r="A16105" s="17"/>
    </row>
    <row r="16106" spans="1:1" ht="16" x14ac:dyDescent="0.25">
      <c r="A16106" s="17"/>
    </row>
    <row r="16107" spans="1:1" ht="16" x14ac:dyDescent="0.25">
      <c r="A16107" s="17"/>
    </row>
    <row r="16108" spans="1:1" ht="16" x14ac:dyDescent="0.25">
      <c r="A16108" s="17"/>
    </row>
    <row r="16109" spans="1:1" ht="16" x14ac:dyDescent="0.25">
      <c r="A16109" s="17"/>
    </row>
    <row r="16110" spans="1:1" ht="16" x14ac:dyDescent="0.25">
      <c r="A16110" s="17"/>
    </row>
    <row r="16111" spans="1:1" ht="16" x14ac:dyDescent="0.25">
      <c r="A16111" s="17"/>
    </row>
    <row r="16112" spans="1:1" ht="16" x14ac:dyDescent="0.25">
      <c r="A16112" s="17"/>
    </row>
    <row r="16113" spans="1:1" ht="16" x14ac:dyDescent="0.25">
      <c r="A16113" s="17"/>
    </row>
    <row r="16114" spans="1:1" ht="16" x14ac:dyDescent="0.25">
      <c r="A16114" s="17"/>
    </row>
    <row r="16115" spans="1:1" ht="16" x14ac:dyDescent="0.25">
      <c r="A16115" s="17"/>
    </row>
    <row r="16116" spans="1:1" ht="16" x14ac:dyDescent="0.25">
      <c r="A16116" s="17"/>
    </row>
    <row r="16117" spans="1:1" ht="16" x14ac:dyDescent="0.25">
      <c r="A16117" s="17"/>
    </row>
    <row r="16118" spans="1:1" ht="16" x14ac:dyDescent="0.25">
      <c r="A16118" s="17"/>
    </row>
    <row r="16119" spans="1:1" ht="16" x14ac:dyDescent="0.25">
      <c r="A16119" s="17"/>
    </row>
    <row r="16120" spans="1:1" ht="16" x14ac:dyDescent="0.25">
      <c r="A16120" s="17"/>
    </row>
    <row r="16121" spans="1:1" ht="16" x14ac:dyDescent="0.25">
      <c r="A16121" s="17"/>
    </row>
    <row r="16122" spans="1:1" ht="16" x14ac:dyDescent="0.25">
      <c r="A16122" s="17"/>
    </row>
    <row r="16123" spans="1:1" ht="16" x14ac:dyDescent="0.25">
      <c r="A16123" s="17"/>
    </row>
    <row r="16124" spans="1:1" ht="16" x14ac:dyDescent="0.25">
      <c r="A16124" s="17"/>
    </row>
    <row r="16125" spans="1:1" ht="16" x14ac:dyDescent="0.25">
      <c r="A16125" s="17"/>
    </row>
    <row r="16126" spans="1:1" ht="16" x14ac:dyDescent="0.25">
      <c r="A16126" s="17"/>
    </row>
    <row r="16127" spans="1:1" ht="16" x14ac:dyDescent="0.25">
      <c r="A16127" s="17"/>
    </row>
    <row r="16128" spans="1:1" ht="16" x14ac:dyDescent="0.25">
      <c r="A16128" s="17"/>
    </row>
    <row r="16129" spans="1:1" ht="16" x14ac:dyDescent="0.25">
      <c r="A16129" s="17"/>
    </row>
    <row r="16130" spans="1:1" ht="16" x14ac:dyDescent="0.25">
      <c r="A16130" s="17"/>
    </row>
    <row r="16131" spans="1:1" ht="16" x14ac:dyDescent="0.25">
      <c r="A16131" s="17"/>
    </row>
    <row r="16132" spans="1:1" ht="16" x14ac:dyDescent="0.25">
      <c r="A16132" s="17"/>
    </row>
    <row r="16133" spans="1:1" ht="16" x14ac:dyDescent="0.25">
      <c r="A16133" s="17"/>
    </row>
    <row r="16134" spans="1:1" ht="16" x14ac:dyDescent="0.25">
      <c r="A16134" s="17"/>
    </row>
    <row r="16135" spans="1:1" ht="16" x14ac:dyDescent="0.25">
      <c r="A16135" s="17"/>
    </row>
    <row r="16136" spans="1:1" ht="16" x14ac:dyDescent="0.25">
      <c r="A16136" s="17"/>
    </row>
    <row r="16137" spans="1:1" ht="16" x14ac:dyDescent="0.25">
      <c r="A16137" s="17"/>
    </row>
    <row r="16138" spans="1:1" ht="16" x14ac:dyDescent="0.25">
      <c r="A16138" s="17"/>
    </row>
    <row r="16139" spans="1:1" ht="16" x14ac:dyDescent="0.25">
      <c r="A16139" s="17"/>
    </row>
    <row r="16140" spans="1:1" ht="16" x14ac:dyDescent="0.25">
      <c r="A16140" s="17"/>
    </row>
    <row r="16141" spans="1:1" ht="16" x14ac:dyDescent="0.25">
      <c r="A16141" s="17"/>
    </row>
    <row r="16142" spans="1:1" ht="16" x14ac:dyDescent="0.25">
      <c r="A16142" s="17"/>
    </row>
    <row r="16143" spans="1:1" ht="16" x14ac:dyDescent="0.25">
      <c r="A16143" s="17"/>
    </row>
    <row r="16144" spans="1:1" ht="16" x14ac:dyDescent="0.25">
      <c r="A16144" s="17"/>
    </row>
    <row r="16145" spans="1:1" ht="16" x14ac:dyDescent="0.25">
      <c r="A16145" s="17"/>
    </row>
    <row r="16146" spans="1:1" ht="16" x14ac:dyDescent="0.25">
      <c r="A16146" s="17"/>
    </row>
    <row r="16147" spans="1:1" ht="16" x14ac:dyDescent="0.25">
      <c r="A16147" s="17"/>
    </row>
    <row r="16148" spans="1:1" ht="16" x14ac:dyDescent="0.25">
      <c r="A16148" s="17"/>
    </row>
    <row r="16149" spans="1:1" ht="16" x14ac:dyDescent="0.25">
      <c r="A16149" s="17"/>
    </row>
    <row r="16150" spans="1:1" ht="16" x14ac:dyDescent="0.25">
      <c r="A16150" s="17"/>
    </row>
    <row r="16151" spans="1:1" ht="16" x14ac:dyDescent="0.25">
      <c r="A16151" s="17"/>
    </row>
    <row r="16152" spans="1:1" ht="16" x14ac:dyDescent="0.25">
      <c r="A16152" s="17"/>
    </row>
    <row r="16153" spans="1:1" ht="16" x14ac:dyDescent="0.25">
      <c r="A16153" s="17"/>
    </row>
    <row r="16154" spans="1:1" ht="16" x14ac:dyDescent="0.25">
      <c r="A16154" s="17"/>
    </row>
    <row r="16155" spans="1:1" ht="16" x14ac:dyDescent="0.25">
      <c r="A16155" s="17"/>
    </row>
    <row r="16156" spans="1:1" ht="16" x14ac:dyDescent="0.25">
      <c r="A16156" s="17"/>
    </row>
    <row r="16157" spans="1:1" ht="16" x14ac:dyDescent="0.25">
      <c r="A16157" s="17"/>
    </row>
    <row r="16158" spans="1:1" ht="16" x14ac:dyDescent="0.25">
      <c r="A16158" s="17"/>
    </row>
    <row r="16159" spans="1:1" ht="16" x14ac:dyDescent="0.25">
      <c r="A16159" s="17"/>
    </row>
    <row r="16160" spans="1:1" ht="16" x14ac:dyDescent="0.25">
      <c r="A16160" s="17"/>
    </row>
    <row r="16161" spans="1:1" ht="16" x14ac:dyDescent="0.25">
      <c r="A16161" s="17"/>
    </row>
    <row r="16162" spans="1:1" ht="16" x14ac:dyDescent="0.25">
      <c r="A16162" s="17"/>
    </row>
    <row r="16163" spans="1:1" ht="16" x14ac:dyDescent="0.25">
      <c r="A16163" s="17"/>
    </row>
    <row r="16164" spans="1:1" ht="16" x14ac:dyDescent="0.25">
      <c r="A16164" s="17"/>
    </row>
    <row r="16165" spans="1:1" ht="16" x14ac:dyDescent="0.25">
      <c r="A16165" s="17"/>
    </row>
    <row r="16166" spans="1:1" ht="16" x14ac:dyDescent="0.25">
      <c r="A16166" s="17"/>
    </row>
    <row r="16167" spans="1:1" ht="16" x14ac:dyDescent="0.25">
      <c r="A16167" s="17"/>
    </row>
    <row r="16168" spans="1:1" ht="16" x14ac:dyDescent="0.25">
      <c r="A16168" s="17"/>
    </row>
    <row r="16169" spans="1:1" ht="16" x14ac:dyDescent="0.25">
      <c r="A16169" s="17"/>
    </row>
    <row r="16170" spans="1:1" ht="16" x14ac:dyDescent="0.25">
      <c r="A16170" s="17"/>
    </row>
    <row r="16171" spans="1:1" ht="16" x14ac:dyDescent="0.25">
      <c r="A16171" s="17"/>
    </row>
    <row r="16172" spans="1:1" ht="16" x14ac:dyDescent="0.25">
      <c r="A16172" s="17"/>
    </row>
    <row r="16173" spans="1:1" ht="16" x14ac:dyDescent="0.25">
      <c r="A16173" s="17"/>
    </row>
    <row r="16174" spans="1:1" ht="16" x14ac:dyDescent="0.25">
      <c r="A16174" s="17"/>
    </row>
    <row r="16175" spans="1:1" ht="16" x14ac:dyDescent="0.25">
      <c r="A16175" s="17"/>
    </row>
    <row r="16176" spans="1:1" ht="16" x14ac:dyDescent="0.25">
      <c r="A16176" s="17"/>
    </row>
    <row r="16177" spans="1:1" ht="16" x14ac:dyDescent="0.25">
      <c r="A16177" s="17"/>
    </row>
    <row r="16178" spans="1:1" ht="16" x14ac:dyDescent="0.25">
      <c r="A16178" s="17"/>
    </row>
    <row r="16179" spans="1:1" ht="16" x14ac:dyDescent="0.25">
      <c r="A16179" s="17"/>
    </row>
    <row r="16180" spans="1:1" ht="16" x14ac:dyDescent="0.25">
      <c r="A16180" s="17"/>
    </row>
    <row r="16181" spans="1:1" ht="16" x14ac:dyDescent="0.25">
      <c r="A16181" s="17"/>
    </row>
    <row r="16182" spans="1:1" ht="16" x14ac:dyDescent="0.25">
      <c r="A16182" s="17"/>
    </row>
    <row r="16183" spans="1:1" ht="16" x14ac:dyDescent="0.25">
      <c r="A16183" s="17"/>
    </row>
    <row r="16184" spans="1:1" ht="16" x14ac:dyDescent="0.25">
      <c r="A16184" s="17"/>
    </row>
    <row r="16185" spans="1:1" ht="16" x14ac:dyDescent="0.25">
      <c r="A16185" s="17"/>
    </row>
    <row r="16186" spans="1:1" ht="16" x14ac:dyDescent="0.25">
      <c r="A16186" s="17"/>
    </row>
    <row r="16187" spans="1:1" ht="16" x14ac:dyDescent="0.25">
      <c r="A16187" s="17"/>
    </row>
    <row r="16188" spans="1:1" ht="16" x14ac:dyDescent="0.25">
      <c r="A16188" s="17"/>
    </row>
    <row r="16189" spans="1:1" ht="16" x14ac:dyDescent="0.25">
      <c r="A16189" s="17"/>
    </row>
    <row r="16190" spans="1:1" ht="16" x14ac:dyDescent="0.25">
      <c r="A16190" s="17"/>
    </row>
    <row r="16191" spans="1:1" ht="16" x14ac:dyDescent="0.25">
      <c r="A16191" s="17"/>
    </row>
    <row r="16192" spans="1:1" ht="16" x14ac:dyDescent="0.25">
      <c r="A16192" s="17"/>
    </row>
    <row r="16193" spans="1:1" ht="16" x14ac:dyDescent="0.25">
      <c r="A16193" s="17"/>
    </row>
    <row r="16194" spans="1:1" ht="16" x14ac:dyDescent="0.25">
      <c r="A16194" s="17"/>
    </row>
    <row r="16195" spans="1:1" ht="16" x14ac:dyDescent="0.25">
      <c r="A16195" s="17"/>
    </row>
    <row r="16196" spans="1:1" ht="16" x14ac:dyDescent="0.25">
      <c r="A16196" s="17"/>
    </row>
    <row r="16197" spans="1:1" ht="16" x14ac:dyDescent="0.25">
      <c r="A16197" s="17"/>
    </row>
    <row r="16198" spans="1:1" ht="16" x14ac:dyDescent="0.25">
      <c r="A16198" s="17"/>
    </row>
    <row r="16199" spans="1:1" ht="16" x14ac:dyDescent="0.25">
      <c r="A16199" s="17"/>
    </row>
    <row r="16200" spans="1:1" ht="16" x14ac:dyDescent="0.25">
      <c r="A16200" s="17"/>
    </row>
    <row r="16201" spans="1:1" ht="16" x14ac:dyDescent="0.25">
      <c r="A16201" s="17"/>
    </row>
    <row r="16202" spans="1:1" ht="16" x14ac:dyDescent="0.25">
      <c r="A16202" s="17"/>
    </row>
    <row r="16203" spans="1:1" ht="16" x14ac:dyDescent="0.25">
      <c r="A16203" s="17"/>
    </row>
    <row r="16204" spans="1:1" ht="16" x14ac:dyDescent="0.25">
      <c r="A16204" s="17"/>
    </row>
    <row r="16205" spans="1:1" ht="16" x14ac:dyDescent="0.25">
      <c r="A16205" s="17"/>
    </row>
    <row r="16206" spans="1:1" ht="16" x14ac:dyDescent="0.25">
      <c r="A16206" s="17"/>
    </row>
    <row r="16207" spans="1:1" ht="16" x14ac:dyDescent="0.25">
      <c r="A16207" s="17"/>
    </row>
    <row r="16208" spans="1:1" ht="16" x14ac:dyDescent="0.25">
      <c r="A16208" s="17"/>
    </row>
    <row r="16209" spans="1:1" ht="16" x14ac:dyDescent="0.25">
      <c r="A16209" s="17"/>
    </row>
    <row r="16210" spans="1:1" ht="16" x14ac:dyDescent="0.25">
      <c r="A16210" s="17"/>
    </row>
    <row r="16211" spans="1:1" ht="16" x14ac:dyDescent="0.25">
      <c r="A16211" s="17"/>
    </row>
    <row r="16212" spans="1:1" ht="16" x14ac:dyDescent="0.25">
      <c r="A16212" s="17"/>
    </row>
    <row r="16213" spans="1:1" ht="16" x14ac:dyDescent="0.25">
      <c r="A16213" s="17"/>
    </row>
    <row r="16214" spans="1:1" ht="16" x14ac:dyDescent="0.25">
      <c r="A16214" s="17"/>
    </row>
    <row r="16215" spans="1:1" ht="16" x14ac:dyDescent="0.25">
      <c r="A16215" s="17"/>
    </row>
    <row r="16216" spans="1:1" ht="16" x14ac:dyDescent="0.25">
      <c r="A16216" s="17"/>
    </row>
    <row r="16217" spans="1:1" ht="16" x14ac:dyDescent="0.25">
      <c r="A16217" s="17"/>
    </row>
    <row r="16218" spans="1:1" ht="16" x14ac:dyDescent="0.25">
      <c r="A16218" s="17"/>
    </row>
    <row r="16219" spans="1:1" ht="16" x14ac:dyDescent="0.25">
      <c r="A16219" s="17"/>
    </row>
    <row r="16220" spans="1:1" ht="16" x14ac:dyDescent="0.25">
      <c r="A16220" s="17"/>
    </row>
    <row r="16221" spans="1:1" ht="16" x14ac:dyDescent="0.25">
      <c r="A16221" s="17"/>
    </row>
    <row r="16222" spans="1:1" ht="16" x14ac:dyDescent="0.25">
      <c r="A16222" s="17"/>
    </row>
    <row r="16223" spans="1:1" ht="16" x14ac:dyDescent="0.25">
      <c r="A16223" s="17"/>
    </row>
    <row r="16224" spans="1:1" ht="16" x14ac:dyDescent="0.25">
      <c r="A16224" s="17"/>
    </row>
    <row r="16225" spans="1:1" ht="16" x14ac:dyDescent="0.25">
      <c r="A16225" s="17"/>
    </row>
    <row r="16226" spans="1:1" ht="16" x14ac:dyDescent="0.25">
      <c r="A16226" s="17"/>
    </row>
    <row r="16227" spans="1:1" ht="16" x14ac:dyDescent="0.25">
      <c r="A16227" s="17"/>
    </row>
    <row r="16228" spans="1:1" ht="16" x14ac:dyDescent="0.25">
      <c r="A16228" s="17"/>
    </row>
    <row r="16229" spans="1:1" ht="16" x14ac:dyDescent="0.25">
      <c r="A16229" s="17"/>
    </row>
    <row r="16230" spans="1:1" ht="16" x14ac:dyDescent="0.25">
      <c r="A16230" s="17"/>
    </row>
    <row r="16231" spans="1:1" ht="16" x14ac:dyDescent="0.25">
      <c r="A16231" s="17"/>
    </row>
    <row r="16232" spans="1:1" ht="16" x14ac:dyDescent="0.25">
      <c r="A16232" s="17"/>
    </row>
    <row r="16233" spans="1:1" ht="16" x14ac:dyDescent="0.25">
      <c r="A16233" s="17"/>
    </row>
    <row r="16234" spans="1:1" ht="16" x14ac:dyDescent="0.25">
      <c r="A16234" s="17"/>
    </row>
    <row r="16235" spans="1:1" ht="16" x14ac:dyDescent="0.25">
      <c r="A16235" s="17"/>
    </row>
    <row r="16236" spans="1:1" ht="16" x14ac:dyDescent="0.25">
      <c r="A16236" s="17"/>
    </row>
    <row r="16237" spans="1:1" ht="16" x14ac:dyDescent="0.25">
      <c r="A16237" s="17"/>
    </row>
    <row r="16238" spans="1:1" ht="16" x14ac:dyDescent="0.25">
      <c r="A16238" s="17"/>
    </row>
    <row r="16239" spans="1:1" ht="16" x14ac:dyDescent="0.25">
      <c r="A16239" s="17"/>
    </row>
    <row r="16240" spans="1:1" ht="16" x14ac:dyDescent="0.25">
      <c r="A16240" s="17"/>
    </row>
    <row r="16241" spans="1:1" ht="16" x14ac:dyDescent="0.25">
      <c r="A16241" s="17"/>
    </row>
    <row r="16242" spans="1:1" ht="16" x14ac:dyDescent="0.25">
      <c r="A16242" s="17"/>
    </row>
    <row r="16243" spans="1:1" ht="16" x14ac:dyDescent="0.25">
      <c r="A16243" s="17"/>
    </row>
    <row r="16244" spans="1:1" ht="16" x14ac:dyDescent="0.25">
      <c r="A16244" s="17"/>
    </row>
    <row r="16245" spans="1:1" ht="16" x14ac:dyDescent="0.25">
      <c r="A16245" s="17"/>
    </row>
    <row r="16246" spans="1:1" ht="16" x14ac:dyDescent="0.25">
      <c r="A16246" s="17"/>
    </row>
    <row r="16247" spans="1:1" ht="16" x14ac:dyDescent="0.25">
      <c r="A16247" s="17"/>
    </row>
    <row r="16248" spans="1:1" ht="16" x14ac:dyDescent="0.25">
      <c r="A16248" s="17"/>
    </row>
    <row r="16249" spans="1:1" ht="16" x14ac:dyDescent="0.25">
      <c r="A16249" s="17"/>
    </row>
    <row r="16250" spans="1:1" ht="16" x14ac:dyDescent="0.25">
      <c r="A16250" s="17"/>
    </row>
    <row r="16251" spans="1:1" ht="16" x14ac:dyDescent="0.25">
      <c r="A16251" s="17"/>
    </row>
    <row r="16252" spans="1:1" ht="16" x14ac:dyDescent="0.25">
      <c r="A16252" s="17"/>
    </row>
    <row r="16253" spans="1:1" ht="16" x14ac:dyDescent="0.25">
      <c r="A16253" s="17"/>
    </row>
    <row r="16254" spans="1:1" ht="16" x14ac:dyDescent="0.25">
      <c r="A16254" s="17"/>
    </row>
    <row r="16255" spans="1:1" ht="16" x14ac:dyDescent="0.25">
      <c r="A16255" s="17"/>
    </row>
    <row r="16256" spans="1:1" ht="16" x14ac:dyDescent="0.25">
      <c r="A16256" s="17"/>
    </row>
    <row r="16257" spans="1:1" ht="16" x14ac:dyDescent="0.25">
      <c r="A16257" s="17"/>
    </row>
    <row r="16258" spans="1:1" ht="16" x14ac:dyDescent="0.25">
      <c r="A16258" s="17"/>
    </row>
    <row r="16259" spans="1:1" ht="16" x14ac:dyDescent="0.25">
      <c r="A16259" s="17"/>
    </row>
    <row r="16260" spans="1:1" ht="16" x14ac:dyDescent="0.25">
      <c r="A16260" s="17"/>
    </row>
    <row r="16261" spans="1:1" ht="16" x14ac:dyDescent="0.25">
      <c r="A16261" s="17"/>
    </row>
    <row r="16262" spans="1:1" ht="16" x14ac:dyDescent="0.25">
      <c r="A16262" s="17"/>
    </row>
    <row r="16263" spans="1:1" ht="16" x14ac:dyDescent="0.25">
      <c r="A16263" s="17"/>
    </row>
    <row r="16264" spans="1:1" ht="16" x14ac:dyDescent="0.25">
      <c r="A16264" s="17"/>
    </row>
    <row r="16265" spans="1:1" ht="16" x14ac:dyDescent="0.25">
      <c r="A16265" s="17"/>
    </row>
    <row r="16266" spans="1:1" ht="16" x14ac:dyDescent="0.25">
      <c r="A16266" s="17"/>
    </row>
    <row r="16267" spans="1:1" ht="16" x14ac:dyDescent="0.25">
      <c r="A16267" s="17"/>
    </row>
    <row r="16268" spans="1:1" ht="16" x14ac:dyDescent="0.25">
      <c r="A16268" s="17"/>
    </row>
    <row r="16269" spans="1:1" ht="16" x14ac:dyDescent="0.25">
      <c r="A16269" s="17"/>
    </row>
    <row r="16270" spans="1:1" ht="16" x14ac:dyDescent="0.25">
      <c r="A16270" s="17"/>
    </row>
    <row r="16271" spans="1:1" ht="16" x14ac:dyDescent="0.25">
      <c r="A16271" s="17"/>
    </row>
    <row r="16272" spans="1:1" ht="16" x14ac:dyDescent="0.25">
      <c r="A16272" s="17"/>
    </row>
    <row r="16273" spans="1:1" ht="16" x14ac:dyDescent="0.25">
      <c r="A16273" s="17"/>
    </row>
    <row r="16274" spans="1:1" ht="16" x14ac:dyDescent="0.25">
      <c r="A16274" s="17"/>
    </row>
    <row r="16275" spans="1:1" ht="16" x14ac:dyDescent="0.25">
      <c r="A16275" s="17"/>
    </row>
    <row r="16276" spans="1:1" ht="16" x14ac:dyDescent="0.25">
      <c r="A16276" s="17"/>
    </row>
    <row r="16277" spans="1:1" ht="16" x14ac:dyDescent="0.25">
      <c r="A16277" s="17"/>
    </row>
    <row r="16278" spans="1:1" ht="16" x14ac:dyDescent="0.25">
      <c r="A16278" s="17"/>
    </row>
    <row r="16279" spans="1:1" ht="16" x14ac:dyDescent="0.25">
      <c r="A16279" s="17"/>
    </row>
    <row r="16280" spans="1:1" ht="16" x14ac:dyDescent="0.25">
      <c r="A16280" s="17"/>
    </row>
    <row r="16281" spans="1:1" ht="16" x14ac:dyDescent="0.25">
      <c r="A16281" s="17"/>
    </row>
    <row r="16282" spans="1:1" ht="16" x14ac:dyDescent="0.25">
      <c r="A16282" s="17"/>
    </row>
    <row r="16283" spans="1:1" ht="16" x14ac:dyDescent="0.25">
      <c r="A16283" s="17"/>
    </row>
    <row r="16284" spans="1:1" ht="16" x14ac:dyDescent="0.25">
      <c r="A16284" s="17"/>
    </row>
    <row r="16285" spans="1:1" ht="16" x14ac:dyDescent="0.25">
      <c r="A16285" s="17"/>
    </row>
    <row r="16286" spans="1:1" ht="16" x14ac:dyDescent="0.25">
      <c r="A16286" s="17"/>
    </row>
    <row r="16287" spans="1:1" ht="16" x14ac:dyDescent="0.25">
      <c r="A16287" s="17"/>
    </row>
    <row r="16288" spans="1:1" ht="16" x14ac:dyDescent="0.25">
      <c r="A16288" s="17"/>
    </row>
    <row r="16289" spans="1:1" ht="16" x14ac:dyDescent="0.25">
      <c r="A16289" s="17"/>
    </row>
    <row r="16290" spans="1:1" ht="16" x14ac:dyDescent="0.25">
      <c r="A16290" s="17"/>
    </row>
    <row r="16291" spans="1:1" ht="16" x14ac:dyDescent="0.25">
      <c r="A16291" s="17"/>
    </row>
    <row r="16292" spans="1:1" ht="16" x14ac:dyDescent="0.25">
      <c r="A16292" s="17"/>
    </row>
    <row r="16293" spans="1:1" ht="16" x14ac:dyDescent="0.25">
      <c r="A16293" s="17"/>
    </row>
    <row r="16294" spans="1:1" ht="16" x14ac:dyDescent="0.25">
      <c r="A16294" s="17"/>
    </row>
    <row r="16295" spans="1:1" ht="16" x14ac:dyDescent="0.25">
      <c r="A16295" s="17"/>
    </row>
    <row r="16296" spans="1:1" ht="16" x14ac:dyDescent="0.25">
      <c r="A16296" s="17"/>
    </row>
    <row r="16297" spans="1:1" ht="16" x14ac:dyDescent="0.25">
      <c r="A16297" s="17"/>
    </row>
    <row r="16298" spans="1:1" ht="16" x14ac:dyDescent="0.25">
      <c r="A16298" s="17"/>
    </row>
    <row r="16299" spans="1:1" ht="16" x14ac:dyDescent="0.25">
      <c r="A16299" s="17"/>
    </row>
    <row r="16300" spans="1:1" ht="16" x14ac:dyDescent="0.25">
      <c r="A16300" s="17"/>
    </row>
    <row r="16301" spans="1:1" ht="16" x14ac:dyDescent="0.25">
      <c r="A16301" s="17"/>
    </row>
    <row r="16302" spans="1:1" ht="16" x14ac:dyDescent="0.25">
      <c r="A16302" s="17"/>
    </row>
    <row r="16303" spans="1:1" ht="16" x14ac:dyDescent="0.25">
      <c r="A16303" s="17"/>
    </row>
    <row r="16304" spans="1:1" ht="16" x14ac:dyDescent="0.25">
      <c r="A16304" s="17"/>
    </row>
    <row r="16305" spans="1:1" ht="16" x14ac:dyDescent="0.25">
      <c r="A16305" s="17"/>
    </row>
    <row r="16306" spans="1:1" ht="16" x14ac:dyDescent="0.25">
      <c r="A16306" s="17"/>
    </row>
    <row r="16307" spans="1:1" ht="16" x14ac:dyDescent="0.25">
      <c r="A16307" s="17"/>
    </row>
    <row r="16308" spans="1:1" ht="16" x14ac:dyDescent="0.25">
      <c r="A16308" s="17"/>
    </row>
    <row r="16309" spans="1:1" ht="16" x14ac:dyDescent="0.25">
      <c r="A16309" s="17"/>
    </row>
    <row r="16310" spans="1:1" ht="16" x14ac:dyDescent="0.25">
      <c r="A16310" s="17"/>
    </row>
    <row r="16311" spans="1:1" ht="16" x14ac:dyDescent="0.25">
      <c r="A16311" s="17"/>
    </row>
    <row r="16312" spans="1:1" ht="16" x14ac:dyDescent="0.25">
      <c r="A16312" s="17"/>
    </row>
    <row r="16313" spans="1:1" ht="16" x14ac:dyDescent="0.25">
      <c r="A16313" s="17"/>
    </row>
    <row r="16314" spans="1:1" ht="16" x14ac:dyDescent="0.25">
      <c r="A16314" s="17"/>
    </row>
    <row r="16315" spans="1:1" ht="16" x14ac:dyDescent="0.25">
      <c r="A16315" s="17"/>
    </row>
    <row r="16316" spans="1:1" ht="16" x14ac:dyDescent="0.25">
      <c r="A16316" s="17"/>
    </row>
    <row r="16317" spans="1:1" ht="16" x14ac:dyDescent="0.25">
      <c r="A16317" s="17"/>
    </row>
    <row r="16318" spans="1:1" ht="16" x14ac:dyDescent="0.25">
      <c r="A16318" s="17"/>
    </row>
    <row r="16319" spans="1:1" ht="16" x14ac:dyDescent="0.25">
      <c r="A16319" s="17"/>
    </row>
    <row r="16320" spans="1:1" ht="16" x14ac:dyDescent="0.25">
      <c r="A16320" s="17"/>
    </row>
    <row r="16321" spans="1:1" ht="16" x14ac:dyDescent="0.25">
      <c r="A16321" s="17"/>
    </row>
    <row r="16322" spans="1:1" ht="16" x14ac:dyDescent="0.25">
      <c r="A16322" s="17"/>
    </row>
    <row r="16323" spans="1:1" ht="16" x14ac:dyDescent="0.25">
      <c r="A16323" s="17"/>
    </row>
    <row r="16324" spans="1:1" ht="16" x14ac:dyDescent="0.25">
      <c r="A16324" s="17"/>
    </row>
    <row r="16325" spans="1:1" ht="16" x14ac:dyDescent="0.25">
      <c r="A16325" s="17"/>
    </row>
    <row r="16326" spans="1:1" ht="16" x14ac:dyDescent="0.25">
      <c r="A16326" s="17"/>
    </row>
    <row r="16327" spans="1:1" ht="16" x14ac:dyDescent="0.25">
      <c r="A16327" s="17"/>
    </row>
    <row r="16328" spans="1:1" ht="16" x14ac:dyDescent="0.25">
      <c r="A16328" s="17"/>
    </row>
    <row r="16329" spans="1:1" ht="16" x14ac:dyDescent="0.25">
      <c r="A16329" s="17"/>
    </row>
    <row r="16330" spans="1:1" ht="16" x14ac:dyDescent="0.25">
      <c r="A16330" s="17"/>
    </row>
    <row r="16331" spans="1:1" ht="16" x14ac:dyDescent="0.25">
      <c r="A16331" s="17"/>
    </row>
    <row r="16332" spans="1:1" ht="16" x14ac:dyDescent="0.25">
      <c r="A16332" s="17"/>
    </row>
    <row r="16333" spans="1:1" ht="16" x14ac:dyDescent="0.25">
      <c r="A16333" s="17"/>
    </row>
    <row r="16334" spans="1:1" ht="16" x14ac:dyDescent="0.25">
      <c r="A16334" s="17"/>
    </row>
    <row r="16335" spans="1:1" ht="16" x14ac:dyDescent="0.25">
      <c r="A16335" s="17"/>
    </row>
    <row r="16336" spans="1:1" ht="16" x14ac:dyDescent="0.25">
      <c r="A16336" s="17"/>
    </row>
    <row r="16337" spans="1:1" ht="16" x14ac:dyDescent="0.25">
      <c r="A16337" s="17"/>
    </row>
    <row r="16338" spans="1:1" ht="16" x14ac:dyDescent="0.25">
      <c r="A16338" s="17"/>
    </row>
    <row r="16339" spans="1:1" ht="16" x14ac:dyDescent="0.25">
      <c r="A16339" s="17"/>
    </row>
    <row r="16340" spans="1:1" ht="16" x14ac:dyDescent="0.25">
      <c r="A16340" s="17"/>
    </row>
    <row r="16341" spans="1:1" ht="16" x14ac:dyDescent="0.25">
      <c r="A16341" s="17"/>
    </row>
    <row r="16342" spans="1:1" ht="16" x14ac:dyDescent="0.25">
      <c r="A16342" s="17"/>
    </row>
    <row r="16343" spans="1:1" ht="16" x14ac:dyDescent="0.25">
      <c r="A16343" s="17"/>
    </row>
    <row r="16344" spans="1:1" ht="16" x14ac:dyDescent="0.25">
      <c r="A16344" s="17"/>
    </row>
    <row r="16345" spans="1:1" ht="16" x14ac:dyDescent="0.25">
      <c r="A16345" s="17"/>
    </row>
    <row r="16346" spans="1:1" ht="16" x14ac:dyDescent="0.25">
      <c r="A16346" s="17"/>
    </row>
    <row r="16347" spans="1:1" ht="16" x14ac:dyDescent="0.25">
      <c r="A16347" s="17"/>
    </row>
    <row r="16348" spans="1:1" ht="16" x14ac:dyDescent="0.25">
      <c r="A16348" s="17"/>
    </row>
    <row r="16349" spans="1:1" ht="16" x14ac:dyDescent="0.25">
      <c r="A16349" s="17"/>
    </row>
    <row r="16350" spans="1:1" ht="16" x14ac:dyDescent="0.25">
      <c r="A16350" s="17"/>
    </row>
    <row r="16351" spans="1:1" ht="16" x14ac:dyDescent="0.25">
      <c r="A16351" s="17"/>
    </row>
    <row r="16352" spans="1:1" ht="16" x14ac:dyDescent="0.25">
      <c r="A16352" s="17"/>
    </row>
    <row r="16353" spans="1:1" ht="16" x14ac:dyDescent="0.25">
      <c r="A16353" s="17"/>
    </row>
    <row r="16354" spans="1:1" ht="16" x14ac:dyDescent="0.25">
      <c r="A16354" s="17"/>
    </row>
    <row r="16355" spans="1:1" ht="16" x14ac:dyDescent="0.25">
      <c r="A16355" s="17"/>
    </row>
    <row r="16356" spans="1:1" ht="16" x14ac:dyDescent="0.25">
      <c r="A16356" s="17"/>
    </row>
    <row r="16357" spans="1:1" ht="16" x14ac:dyDescent="0.25">
      <c r="A16357" s="17"/>
    </row>
    <row r="16358" spans="1:1" ht="16" x14ac:dyDescent="0.25">
      <c r="A16358" s="17"/>
    </row>
    <row r="16359" spans="1:1" ht="16" x14ac:dyDescent="0.25">
      <c r="A16359" s="17"/>
    </row>
    <row r="16360" spans="1:1" ht="16" x14ac:dyDescent="0.25">
      <c r="A16360" s="17"/>
    </row>
    <row r="16361" spans="1:1" ht="16" x14ac:dyDescent="0.25">
      <c r="A16361" s="17"/>
    </row>
    <row r="16362" spans="1:1" ht="16" x14ac:dyDescent="0.25">
      <c r="A16362" s="17"/>
    </row>
    <row r="16363" spans="1:1" ht="16" x14ac:dyDescent="0.25">
      <c r="A16363" s="17"/>
    </row>
    <row r="16364" spans="1:1" ht="16" x14ac:dyDescent="0.25">
      <c r="A16364" s="17"/>
    </row>
    <row r="16365" spans="1:1" ht="16" x14ac:dyDescent="0.25">
      <c r="A16365" s="17"/>
    </row>
    <row r="16366" spans="1:1" ht="16" x14ac:dyDescent="0.25">
      <c r="A16366" s="17"/>
    </row>
    <row r="16367" spans="1:1" ht="16" x14ac:dyDescent="0.25">
      <c r="A16367" s="17"/>
    </row>
    <row r="16368" spans="1:1" ht="16" x14ac:dyDescent="0.25">
      <c r="A16368" s="17"/>
    </row>
    <row r="16369" spans="1:1" ht="16" x14ac:dyDescent="0.25">
      <c r="A16369" s="17"/>
    </row>
    <row r="16370" spans="1:1" ht="16" x14ac:dyDescent="0.25">
      <c r="A16370" s="17"/>
    </row>
    <row r="16371" spans="1:1" ht="16" x14ac:dyDescent="0.25">
      <c r="A16371" s="17"/>
    </row>
    <row r="16372" spans="1:1" ht="16" x14ac:dyDescent="0.25">
      <c r="A16372" s="17"/>
    </row>
    <row r="16373" spans="1:1" ht="16" x14ac:dyDescent="0.25">
      <c r="A16373" s="17"/>
    </row>
    <row r="16374" spans="1:1" ht="16" x14ac:dyDescent="0.25">
      <c r="A16374" s="17"/>
    </row>
    <row r="16375" spans="1:1" ht="16" x14ac:dyDescent="0.25">
      <c r="A16375" s="17"/>
    </row>
    <row r="16376" spans="1:1" ht="16" x14ac:dyDescent="0.25">
      <c r="A16376" s="17"/>
    </row>
    <row r="16377" spans="1:1" ht="16" x14ac:dyDescent="0.25">
      <c r="A16377" s="17"/>
    </row>
    <row r="16378" spans="1:1" ht="16" x14ac:dyDescent="0.25">
      <c r="A16378" s="17"/>
    </row>
    <row r="16379" spans="1:1" ht="16" x14ac:dyDescent="0.25">
      <c r="A16379" s="17"/>
    </row>
    <row r="16380" spans="1:1" ht="16" x14ac:dyDescent="0.25">
      <c r="A16380" s="17"/>
    </row>
    <row r="16381" spans="1:1" ht="16" x14ac:dyDescent="0.25">
      <c r="A16381" s="17"/>
    </row>
    <row r="16382" spans="1:1" ht="16" x14ac:dyDescent="0.25">
      <c r="A16382" s="17"/>
    </row>
    <row r="16383" spans="1:1" ht="16" x14ac:dyDescent="0.25">
      <c r="A16383" s="17"/>
    </row>
    <row r="16384" spans="1:1" ht="16" x14ac:dyDescent="0.25">
      <c r="A16384" s="17"/>
    </row>
    <row r="16385" spans="1:1" ht="16" x14ac:dyDescent="0.25">
      <c r="A16385" s="17"/>
    </row>
    <row r="16386" spans="1:1" ht="16" x14ac:dyDescent="0.25">
      <c r="A16386" s="17"/>
    </row>
    <row r="16387" spans="1:1" ht="16" x14ac:dyDescent="0.25">
      <c r="A16387" s="17"/>
    </row>
    <row r="16388" spans="1:1" ht="16" x14ac:dyDescent="0.25">
      <c r="A16388" s="17"/>
    </row>
    <row r="16389" spans="1:1" ht="16" x14ac:dyDescent="0.25">
      <c r="A16389" s="17"/>
    </row>
    <row r="16390" spans="1:1" ht="16" x14ac:dyDescent="0.25">
      <c r="A16390" s="17"/>
    </row>
    <row r="16391" spans="1:1" ht="16" x14ac:dyDescent="0.25">
      <c r="A16391" s="17"/>
    </row>
    <row r="16392" spans="1:1" ht="16" x14ac:dyDescent="0.25">
      <c r="A16392" s="17"/>
    </row>
    <row r="16393" spans="1:1" ht="16" x14ac:dyDescent="0.25">
      <c r="A16393" s="17"/>
    </row>
    <row r="16394" spans="1:1" ht="16" x14ac:dyDescent="0.25">
      <c r="A16394" s="17"/>
    </row>
    <row r="16395" spans="1:1" ht="16" x14ac:dyDescent="0.25">
      <c r="A16395" s="17"/>
    </row>
    <row r="16396" spans="1:1" ht="16" x14ac:dyDescent="0.25">
      <c r="A16396" s="17"/>
    </row>
    <row r="16397" spans="1:1" ht="16" x14ac:dyDescent="0.25">
      <c r="A16397" s="17"/>
    </row>
    <row r="16398" spans="1:1" ht="16" x14ac:dyDescent="0.25">
      <c r="A16398" s="17"/>
    </row>
    <row r="16399" spans="1:1" ht="16" x14ac:dyDescent="0.25">
      <c r="A16399" s="17"/>
    </row>
    <row r="16400" spans="1:1" ht="16" x14ac:dyDescent="0.25">
      <c r="A16400" s="17"/>
    </row>
    <row r="16401" spans="1:1" ht="16" x14ac:dyDescent="0.25">
      <c r="A16401" s="17"/>
    </row>
    <row r="16402" spans="1:1" ht="16" x14ac:dyDescent="0.25">
      <c r="A16402" s="17"/>
    </row>
    <row r="16403" spans="1:1" ht="16" x14ac:dyDescent="0.25">
      <c r="A16403" s="17"/>
    </row>
    <row r="16404" spans="1:1" ht="16" x14ac:dyDescent="0.25">
      <c r="A16404" s="17"/>
    </row>
    <row r="16405" spans="1:1" ht="16" x14ac:dyDescent="0.25">
      <c r="A16405" s="17"/>
    </row>
    <row r="16406" spans="1:1" ht="16" x14ac:dyDescent="0.25">
      <c r="A16406" s="17"/>
    </row>
    <row r="16407" spans="1:1" ht="16" x14ac:dyDescent="0.25">
      <c r="A16407" s="17"/>
    </row>
    <row r="16408" spans="1:1" ht="16" x14ac:dyDescent="0.25">
      <c r="A16408" s="17"/>
    </row>
    <row r="16409" spans="1:1" ht="16" x14ac:dyDescent="0.25">
      <c r="A16409" s="17"/>
    </row>
    <row r="16410" spans="1:1" ht="16" x14ac:dyDescent="0.25">
      <c r="A16410" s="17"/>
    </row>
    <row r="16411" spans="1:1" ht="16" x14ac:dyDescent="0.25">
      <c r="A16411" s="17"/>
    </row>
    <row r="16412" spans="1:1" ht="16" x14ac:dyDescent="0.25">
      <c r="A16412" s="17"/>
    </row>
    <row r="16413" spans="1:1" ht="16" x14ac:dyDescent="0.25">
      <c r="A16413" s="17"/>
    </row>
    <row r="16414" spans="1:1" ht="16" x14ac:dyDescent="0.25">
      <c r="A16414" s="17"/>
    </row>
    <row r="16415" spans="1:1" ht="16" x14ac:dyDescent="0.25">
      <c r="A16415" s="17"/>
    </row>
    <row r="16416" spans="1:1" ht="16" x14ac:dyDescent="0.25">
      <c r="A16416" s="17"/>
    </row>
    <row r="16417" spans="1:1" ht="16" x14ac:dyDescent="0.25">
      <c r="A16417" s="17"/>
    </row>
    <row r="16418" spans="1:1" ht="16" x14ac:dyDescent="0.25">
      <c r="A16418" s="17"/>
    </row>
    <row r="16419" spans="1:1" ht="16" x14ac:dyDescent="0.25">
      <c r="A16419" s="17"/>
    </row>
    <row r="16420" spans="1:1" ht="16" x14ac:dyDescent="0.25">
      <c r="A16420" s="17"/>
    </row>
    <row r="16421" spans="1:1" ht="16" x14ac:dyDescent="0.25">
      <c r="A16421" s="17"/>
    </row>
    <row r="16422" spans="1:1" ht="16" x14ac:dyDescent="0.25">
      <c r="A16422" s="17"/>
    </row>
    <row r="16423" spans="1:1" ht="16" x14ac:dyDescent="0.25">
      <c r="A16423" s="17"/>
    </row>
    <row r="16424" spans="1:1" ht="16" x14ac:dyDescent="0.25">
      <c r="A16424" s="17"/>
    </row>
    <row r="16425" spans="1:1" ht="16" x14ac:dyDescent="0.25">
      <c r="A16425" s="17"/>
    </row>
    <row r="16426" spans="1:1" ht="16" x14ac:dyDescent="0.25">
      <c r="A16426" s="17"/>
    </row>
    <row r="16427" spans="1:1" ht="16" x14ac:dyDescent="0.25">
      <c r="A16427" s="17"/>
    </row>
    <row r="16428" spans="1:1" ht="16" x14ac:dyDescent="0.25">
      <c r="A16428" s="17"/>
    </row>
    <row r="16429" spans="1:1" ht="16" x14ac:dyDescent="0.25">
      <c r="A16429" s="17"/>
    </row>
    <row r="16430" spans="1:1" ht="16" x14ac:dyDescent="0.25">
      <c r="A16430" s="17"/>
    </row>
    <row r="16431" spans="1:1" ht="16" x14ac:dyDescent="0.25">
      <c r="A16431" s="17"/>
    </row>
    <row r="16432" spans="1:1" ht="16" x14ac:dyDescent="0.25">
      <c r="A16432" s="17"/>
    </row>
    <row r="16433" spans="1:1" ht="16" x14ac:dyDescent="0.25">
      <c r="A16433" s="17"/>
    </row>
    <row r="16434" spans="1:1" ht="16" x14ac:dyDescent="0.25">
      <c r="A16434" s="17"/>
    </row>
    <row r="16435" spans="1:1" ht="16" x14ac:dyDescent="0.25">
      <c r="A16435" s="17"/>
    </row>
    <row r="16436" spans="1:1" ht="16" x14ac:dyDescent="0.25">
      <c r="A16436" s="17"/>
    </row>
    <row r="16437" spans="1:1" ht="16" x14ac:dyDescent="0.25">
      <c r="A16437" s="17"/>
    </row>
    <row r="16438" spans="1:1" ht="16" x14ac:dyDescent="0.25">
      <c r="A16438" s="17"/>
    </row>
    <row r="16439" spans="1:1" ht="16" x14ac:dyDescent="0.25">
      <c r="A16439" s="17"/>
    </row>
    <row r="16440" spans="1:1" ht="16" x14ac:dyDescent="0.25">
      <c r="A16440" s="17"/>
    </row>
    <row r="16441" spans="1:1" ht="16" x14ac:dyDescent="0.25">
      <c r="A16441" s="17"/>
    </row>
    <row r="16442" spans="1:1" ht="16" x14ac:dyDescent="0.25">
      <c r="A16442" s="17"/>
    </row>
    <row r="16443" spans="1:1" ht="16" x14ac:dyDescent="0.25">
      <c r="A16443" s="17"/>
    </row>
    <row r="16444" spans="1:1" ht="16" x14ac:dyDescent="0.25">
      <c r="A16444" s="17"/>
    </row>
    <row r="16445" spans="1:1" ht="16" x14ac:dyDescent="0.25">
      <c r="A16445" s="17"/>
    </row>
    <row r="16446" spans="1:1" ht="16" x14ac:dyDescent="0.25">
      <c r="A16446" s="17"/>
    </row>
    <row r="16447" spans="1:1" ht="16" x14ac:dyDescent="0.25">
      <c r="A16447" s="17"/>
    </row>
    <row r="16448" spans="1:1" ht="16" x14ac:dyDescent="0.25">
      <c r="A16448" s="17"/>
    </row>
    <row r="16449" spans="1:1" ht="16" x14ac:dyDescent="0.25">
      <c r="A16449" s="17"/>
    </row>
    <row r="16450" spans="1:1" ht="16" x14ac:dyDescent="0.25">
      <c r="A16450" s="17"/>
    </row>
    <row r="16451" spans="1:1" ht="16" x14ac:dyDescent="0.25">
      <c r="A16451" s="17"/>
    </row>
    <row r="16452" spans="1:1" ht="16" x14ac:dyDescent="0.25">
      <c r="A16452" s="17"/>
    </row>
    <row r="16453" spans="1:1" ht="16" x14ac:dyDescent="0.25">
      <c r="A16453" s="17"/>
    </row>
    <row r="16454" spans="1:1" ht="16" x14ac:dyDescent="0.25">
      <c r="A16454" s="17"/>
    </row>
    <row r="16455" spans="1:1" ht="16" x14ac:dyDescent="0.25">
      <c r="A16455" s="17"/>
    </row>
    <row r="16456" spans="1:1" ht="16" x14ac:dyDescent="0.25">
      <c r="A16456" s="17"/>
    </row>
    <row r="16457" spans="1:1" ht="16" x14ac:dyDescent="0.25">
      <c r="A16457" s="17"/>
    </row>
    <row r="16458" spans="1:1" ht="16" x14ac:dyDescent="0.25">
      <c r="A16458" s="17"/>
    </row>
    <row r="16459" spans="1:1" ht="16" x14ac:dyDescent="0.25">
      <c r="A16459" s="17"/>
    </row>
    <row r="16460" spans="1:1" ht="16" x14ac:dyDescent="0.25">
      <c r="A16460" s="17"/>
    </row>
    <row r="16461" spans="1:1" ht="16" x14ac:dyDescent="0.25">
      <c r="A16461" s="17"/>
    </row>
    <row r="16462" spans="1:1" ht="16" x14ac:dyDescent="0.25">
      <c r="A16462" s="17"/>
    </row>
    <row r="16463" spans="1:1" ht="16" x14ac:dyDescent="0.25">
      <c r="A16463" s="17"/>
    </row>
    <row r="16464" spans="1:1" ht="16" x14ac:dyDescent="0.25">
      <c r="A16464" s="17"/>
    </row>
    <row r="16465" spans="1:1" ht="16" x14ac:dyDescent="0.25">
      <c r="A16465" s="17"/>
    </row>
    <row r="16466" spans="1:1" ht="16" x14ac:dyDescent="0.25">
      <c r="A16466" s="17"/>
    </row>
    <row r="16467" spans="1:1" ht="16" x14ac:dyDescent="0.25">
      <c r="A16467" s="17"/>
    </row>
    <row r="16468" spans="1:1" ht="16" x14ac:dyDescent="0.25">
      <c r="A16468" s="17"/>
    </row>
    <row r="16469" spans="1:1" ht="16" x14ac:dyDescent="0.25">
      <c r="A16469" s="17"/>
    </row>
    <row r="16470" spans="1:1" ht="16" x14ac:dyDescent="0.25">
      <c r="A16470" s="17"/>
    </row>
    <row r="16471" spans="1:1" ht="16" x14ac:dyDescent="0.25">
      <c r="A16471" s="17"/>
    </row>
    <row r="16472" spans="1:1" ht="16" x14ac:dyDescent="0.25">
      <c r="A16472" s="17"/>
    </row>
    <row r="16473" spans="1:1" ht="16" x14ac:dyDescent="0.25">
      <c r="A16473" s="17"/>
    </row>
    <row r="16474" spans="1:1" ht="16" x14ac:dyDescent="0.25">
      <c r="A16474" s="17"/>
    </row>
    <row r="16475" spans="1:1" ht="16" x14ac:dyDescent="0.25">
      <c r="A16475" s="17"/>
    </row>
    <row r="16476" spans="1:1" ht="16" x14ac:dyDescent="0.25">
      <c r="A16476" s="17"/>
    </row>
    <row r="16477" spans="1:1" ht="16" x14ac:dyDescent="0.25">
      <c r="A16477" s="17"/>
    </row>
    <row r="16478" spans="1:1" ht="16" x14ac:dyDescent="0.25">
      <c r="A16478" s="17"/>
    </row>
    <row r="16479" spans="1:1" ht="16" x14ac:dyDescent="0.25">
      <c r="A16479" s="17"/>
    </row>
    <row r="16480" spans="1:1" ht="16" x14ac:dyDescent="0.25">
      <c r="A16480" s="17"/>
    </row>
    <row r="16481" spans="1:1" ht="16" x14ac:dyDescent="0.25">
      <c r="A16481" s="17"/>
    </row>
    <row r="16482" spans="1:1" ht="16" x14ac:dyDescent="0.25">
      <c r="A16482" s="17"/>
    </row>
    <row r="16483" spans="1:1" ht="16" x14ac:dyDescent="0.25">
      <c r="A16483" s="17"/>
    </row>
    <row r="16484" spans="1:1" ht="16" x14ac:dyDescent="0.25">
      <c r="A16484" s="17"/>
    </row>
    <row r="16485" spans="1:1" ht="16" x14ac:dyDescent="0.25">
      <c r="A16485" s="17"/>
    </row>
    <row r="16486" spans="1:1" ht="16" x14ac:dyDescent="0.25">
      <c r="A16486" s="17"/>
    </row>
    <row r="16487" spans="1:1" ht="16" x14ac:dyDescent="0.25">
      <c r="A16487" s="17"/>
    </row>
    <row r="16488" spans="1:1" ht="16" x14ac:dyDescent="0.25">
      <c r="A16488" s="17"/>
    </row>
    <row r="16489" spans="1:1" ht="16" x14ac:dyDescent="0.25">
      <c r="A16489" s="17"/>
    </row>
    <row r="16490" spans="1:1" ht="16" x14ac:dyDescent="0.25">
      <c r="A16490" s="17"/>
    </row>
    <row r="16491" spans="1:1" ht="16" x14ac:dyDescent="0.25">
      <c r="A16491" s="17"/>
    </row>
    <row r="16492" spans="1:1" ht="16" x14ac:dyDescent="0.25">
      <c r="A16492" s="17"/>
    </row>
    <row r="16493" spans="1:1" ht="16" x14ac:dyDescent="0.25">
      <c r="A16493" s="17"/>
    </row>
    <row r="16494" spans="1:1" ht="16" x14ac:dyDescent="0.25">
      <c r="A16494" s="17"/>
    </row>
    <row r="16495" spans="1:1" ht="16" x14ac:dyDescent="0.25">
      <c r="A16495" s="17"/>
    </row>
    <row r="16496" spans="1:1" ht="16" x14ac:dyDescent="0.25">
      <c r="A16496" s="17"/>
    </row>
    <row r="16497" spans="1:1" ht="16" x14ac:dyDescent="0.25">
      <c r="A16497" s="17"/>
    </row>
    <row r="16498" spans="1:1" ht="16" x14ac:dyDescent="0.25">
      <c r="A16498" s="17"/>
    </row>
    <row r="16499" spans="1:1" ht="16" x14ac:dyDescent="0.25">
      <c r="A16499" s="17"/>
    </row>
    <row r="16500" spans="1:1" ht="16" x14ac:dyDescent="0.25">
      <c r="A16500" s="17"/>
    </row>
    <row r="16501" spans="1:1" ht="16" x14ac:dyDescent="0.25">
      <c r="A16501" s="17"/>
    </row>
    <row r="16502" spans="1:1" ht="16" x14ac:dyDescent="0.25">
      <c r="A16502" s="17"/>
    </row>
    <row r="16503" spans="1:1" ht="16" x14ac:dyDescent="0.25">
      <c r="A16503" s="17"/>
    </row>
    <row r="16504" spans="1:1" ht="16" x14ac:dyDescent="0.25">
      <c r="A16504" s="17"/>
    </row>
    <row r="16505" spans="1:1" ht="16" x14ac:dyDescent="0.25">
      <c r="A16505" s="17"/>
    </row>
    <row r="16506" spans="1:1" ht="16" x14ac:dyDescent="0.25">
      <c r="A16506" s="17"/>
    </row>
    <row r="16507" spans="1:1" ht="16" x14ac:dyDescent="0.25">
      <c r="A16507" s="17"/>
    </row>
    <row r="16508" spans="1:1" ht="16" x14ac:dyDescent="0.25">
      <c r="A16508" s="17"/>
    </row>
    <row r="16509" spans="1:1" ht="16" x14ac:dyDescent="0.25">
      <c r="A16509" s="17"/>
    </row>
    <row r="16510" spans="1:1" ht="16" x14ac:dyDescent="0.25">
      <c r="A16510" s="17"/>
    </row>
    <row r="16511" spans="1:1" ht="16" x14ac:dyDescent="0.25">
      <c r="A16511" s="17"/>
    </row>
    <row r="16512" spans="1:1" ht="16" x14ac:dyDescent="0.25">
      <c r="A16512" s="17"/>
    </row>
    <row r="16513" spans="1:1" ht="16" x14ac:dyDescent="0.25">
      <c r="A16513" s="17"/>
    </row>
    <row r="16514" spans="1:1" ht="16" x14ac:dyDescent="0.25">
      <c r="A16514" s="17"/>
    </row>
    <row r="16515" spans="1:1" ht="16" x14ac:dyDescent="0.25">
      <c r="A16515" s="17"/>
    </row>
    <row r="16516" spans="1:1" ht="16" x14ac:dyDescent="0.25">
      <c r="A16516" s="17"/>
    </row>
    <row r="16517" spans="1:1" ht="16" x14ac:dyDescent="0.25">
      <c r="A16517" s="17"/>
    </row>
    <row r="16518" spans="1:1" ht="16" x14ac:dyDescent="0.25">
      <c r="A16518" s="17"/>
    </row>
    <row r="16519" spans="1:1" ht="16" x14ac:dyDescent="0.25">
      <c r="A16519" s="17"/>
    </row>
    <row r="16520" spans="1:1" ht="16" x14ac:dyDescent="0.25">
      <c r="A16520" s="17"/>
    </row>
    <row r="16521" spans="1:1" ht="16" x14ac:dyDescent="0.25">
      <c r="A16521" s="17"/>
    </row>
    <row r="16522" spans="1:1" ht="16" x14ac:dyDescent="0.25">
      <c r="A16522" s="17"/>
    </row>
    <row r="16523" spans="1:1" ht="16" x14ac:dyDescent="0.25">
      <c r="A16523" s="17"/>
    </row>
    <row r="16524" spans="1:1" ht="16" x14ac:dyDescent="0.25">
      <c r="A16524" s="17"/>
    </row>
    <row r="16525" spans="1:1" ht="16" x14ac:dyDescent="0.25">
      <c r="A16525" s="17"/>
    </row>
    <row r="16526" spans="1:1" ht="16" x14ac:dyDescent="0.25">
      <c r="A16526" s="17"/>
    </row>
    <row r="16527" spans="1:1" ht="16" x14ac:dyDescent="0.25">
      <c r="A16527" s="17"/>
    </row>
    <row r="16528" spans="1:1" ht="16" x14ac:dyDescent="0.25">
      <c r="A16528" s="17"/>
    </row>
    <row r="16529" spans="1:1" ht="16" x14ac:dyDescent="0.25">
      <c r="A16529" s="17"/>
    </row>
    <row r="16530" spans="1:1" ht="16" x14ac:dyDescent="0.25">
      <c r="A16530" s="17"/>
    </row>
    <row r="16531" spans="1:1" ht="16" x14ac:dyDescent="0.25">
      <c r="A16531" s="17"/>
    </row>
    <row r="16532" spans="1:1" ht="16" x14ac:dyDescent="0.25">
      <c r="A16532" s="17"/>
    </row>
    <row r="16533" spans="1:1" ht="16" x14ac:dyDescent="0.25">
      <c r="A16533" s="17"/>
    </row>
    <row r="16534" spans="1:1" ht="16" x14ac:dyDescent="0.25">
      <c r="A16534" s="17"/>
    </row>
    <row r="16535" spans="1:1" ht="16" x14ac:dyDescent="0.25">
      <c r="A16535" s="17"/>
    </row>
    <row r="16536" spans="1:1" ht="16" x14ac:dyDescent="0.25">
      <c r="A16536" s="17"/>
    </row>
    <row r="16537" spans="1:1" ht="16" x14ac:dyDescent="0.25">
      <c r="A16537" s="17"/>
    </row>
    <row r="16538" spans="1:1" ht="16" x14ac:dyDescent="0.25">
      <c r="A16538" s="17"/>
    </row>
    <row r="16539" spans="1:1" ht="16" x14ac:dyDescent="0.25">
      <c r="A16539" s="17"/>
    </row>
    <row r="16540" spans="1:1" ht="16" x14ac:dyDescent="0.25">
      <c r="A16540" s="17"/>
    </row>
    <row r="16541" spans="1:1" ht="16" x14ac:dyDescent="0.25">
      <c r="A16541" s="17"/>
    </row>
    <row r="16542" spans="1:1" ht="16" x14ac:dyDescent="0.25">
      <c r="A16542" s="17"/>
    </row>
    <row r="16543" spans="1:1" ht="16" x14ac:dyDescent="0.25">
      <c r="A16543" s="17"/>
    </row>
    <row r="16544" spans="1:1" ht="16" x14ac:dyDescent="0.25">
      <c r="A16544" s="17"/>
    </row>
    <row r="16545" spans="1:1" ht="16" x14ac:dyDescent="0.25">
      <c r="A16545" s="17"/>
    </row>
    <row r="16546" spans="1:1" ht="16" x14ac:dyDescent="0.25">
      <c r="A16546" s="17"/>
    </row>
    <row r="16547" spans="1:1" ht="16" x14ac:dyDescent="0.25">
      <c r="A16547" s="17"/>
    </row>
    <row r="16548" spans="1:1" ht="16" x14ac:dyDescent="0.25">
      <c r="A16548" s="17"/>
    </row>
    <row r="16549" spans="1:1" ht="16" x14ac:dyDescent="0.25">
      <c r="A16549" s="17"/>
    </row>
    <row r="16550" spans="1:1" ht="16" x14ac:dyDescent="0.25">
      <c r="A16550" s="17"/>
    </row>
    <row r="16551" spans="1:1" ht="16" x14ac:dyDescent="0.25">
      <c r="A16551" s="17"/>
    </row>
    <row r="16552" spans="1:1" ht="16" x14ac:dyDescent="0.25">
      <c r="A16552" s="17"/>
    </row>
    <row r="16553" spans="1:1" ht="16" x14ac:dyDescent="0.25">
      <c r="A16553" s="17"/>
    </row>
    <row r="16554" spans="1:1" ht="16" x14ac:dyDescent="0.25">
      <c r="A16554" s="17"/>
    </row>
    <row r="16555" spans="1:1" ht="16" x14ac:dyDescent="0.25">
      <c r="A16555" s="17"/>
    </row>
    <row r="16556" spans="1:1" ht="16" x14ac:dyDescent="0.25">
      <c r="A16556" s="17"/>
    </row>
    <row r="16557" spans="1:1" ht="16" x14ac:dyDescent="0.25">
      <c r="A16557" s="17"/>
    </row>
    <row r="16558" spans="1:1" ht="16" x14ac:dyDescent="0.25">
      <c r="A16558" s="17"/>
    </row>
    <row r="16559" spans="1:1" ht="16" x14ac:dyDescent="0.25">
      <c r="A16559" s="17"/>
    </row>
    <row r="16560" spans="1:1" ht="16" x14ac:dyDescent="0.25">
      <c r="A16560" s="17"/>
    </row>
    <row r="16561" spans="1:1" ht="16" x14ac:dyDescent="0.25">
      <c r="A16561" s="17"/>
    </row>
    <row r="16562" spans="1:1" ht="16" x14ac:dyDescent="0.25">
      <c r="A16562" s="17"/>
    </row>
    <row r="16563" spans="1:1" ht="16" x14ac:dyDescent="0.25">
      <c r="A16563" s="17"/>
    </row>
    <row r="16564" spans="1:1" ht="16" x14ac:dyDescent="0.25">
      <c r="A16564" s="17"/>
    </row>
    <row r="16565" spans="1:1" ht="16" x14ac:dyDescent="0.25">
      <c r="A16565" s="17"/>
    </row>
    <row r="16566" spans="1:1" ht="16" x14ac:dyDescent="0.25">
      <c r="A16566" s="17"/>
    </row>
    <row r="16567" spans="1:1" ht="16" x14ac:dyDescent="0.25">
      <c r="A16567" s="17"/>
    </row>
    <row r="16568" spans="1:1" ht="16" x14ac:dyDescent="0.25">
      <c r="A16568" s="17"/>
    </row>
    <row r="16569" spans="1:1" ht="16" x14ac:dyDescent="0.25">
      <c r="A16569" s="17"/>
    </row>
    <row r="16570" spans="1:1" ht="16" x14ac:dyDescent="0.25">
      <c r="A16570" s="17"/>
    </row>
    <row r="16571" spans="1:1" ht="16" x14ac:dyDescent="0.25">
      <c r="A16571" s="17"/>
    </row>
    <row r="16572" spans="1:1" ht="16" x14ac:dyDescent="0.25">
      <c r="A16572" s="17"/>
    </row>
    <row r="16573" spans="1:1" ht="16" x14ac:dyDescent="0.25">
      <c r="A16573" s="17"/>
    </row>
    <row r="16574" spans="1:1" ht="16" x14ac:dyDescent="0.25">
      <c r="A16574" s="17"/>
    </row>
    <row r="16575" spans="1:1" ht="16" x14ac:dyDescent="0.25">
      <c r="A16575" s="17"/>
    </row>
    <row r="16576" spans="1:1" ht="16" x14ac:dyDescent="0.25">
      <c r="A16576" s="17"/>
    </row>
    <row r="16577" spans="1:1" ht="16" x14ac:dyDescent="0.25">
      <c r="A16577" s="17"/>
    </row>
    <row r="16578" spans="1:1" ht="16" x14ac:dyDescent="0.25">
      <c r="A16578" s="17"/>
    </row>
    <row r="16579" spans="1:1" ht="16" x14ac:dyDescent="0.25">
      <c r="A16579" s="17"/>
    </row>
    <row r="16580" spans="1:1" ht="16" x14ac:dyDescent="0.25">
      <c r="A16580" s="17"/>
    </row>
    <row r="16581" spans="1:1" ht="16" x14ac:dyDescent="0.25">
      <c r="A16581" s="17"/>
    </row>
    <row r="16582" spans="1:1" ht="16" x14ac:dyDescent="0.25">
      <c r="A16582" s="17"/>
    </row>
    <row r="16583" spans="1:1" ht="16" x14ac:dyDescent="0.25">
      <c r="A16583" s="17"/>
    </row>
    <row r="16584" spans="1:1" ht="16" x14ac:dyDescent="0.25">
      <c r="A16584" s="17"/>
    </row>
    <row r="16585" spans="1:1" ht="16" x14ac:dyDescent="0.25">
      <c r="A16585" s="17"/>
    </row>
    <row r="16586" spans="1:1" ht="16" x14ac:dyDescent="0.25">
      <c r="A16586" s="17"/>
    </row>
    <row r="16587" spans="1:1" ht="16" x14ac:dyDescent="0.25">
      <c r="A16587" s="17"/>
    </row>
    <row r="16588" spans="1:1" ht="16" x14ac:dyDescent="0.25">
      <c r="A16588" s="17"/>
    </row>
    <row r="16589" spans="1:1" ht="16" x14ac:dyDescent="0.25">
      <c r="A16589" s="17"/>
    </row>
    <row r="16590" spans="1:1" ht="16" x14ac:dyDescent="0.25">
      <c r="A16590" s="17"/>
    </row>
    <row r="16591" spans="1:1" ht="16" x14ac:dyDescent="0.25">
      <c r="A16591" s="17"/>
    </row>
    <row r="16592" spans="1:1" ht="16" x14ac:dyDescent="0.25">
      <c r="A16592" s="17"/>
    </row>
    <row r="16593" spans="1:1" ht="16" x14ac:dyDescent="0.25">
      <c r="A16593" s="17"/>
    </row>
    <row r="16594" spans="1:1" ht="16" x14ac:dyDescent="0.25">
      <c r="A16594" s="17"/>
    </row>
    <row r="16595" spans="1:1" ht="16" x14ac:dyDescent="0.25">
      <c r="A16595" s="17"/>
    </row>
    <row r="16596" spans="1:1" ht="16" x14ac:dyDescent="0.25">
      <c r="A16596" s="17"/>
    </row>
    <row r="16597" spans="1:1" ht="16" x14ac:dyDescent="0.25">
      <c r="A16597" s="17"/>
    </row>
    <row r="16598" spans="1:1" ht="16" x14ac:dyDescent="0.25">
      <c r="A16598" s="17"/>
    </row>
    <row r="16599" spans="1:1" ht="16" x14ac:dyDescent="0.25">
      <c r="A16599" s="17"/>
    </row>
    <row r="16600" spans="1:1" ht="16" x14ac:dyDescent="0.25">
      <c r="A16600" s="17"/>
    </row>
    <row r="16601" spans="1:1" ht="16" x14ac:dyDescent="0.25">
      <c r="A16601" s="17"/>
    </row>
    <row r="16602" spans="1:1" ht="16" x14ac:dyDescent="0.25">
      <c r="A16602" s="17"/>
    </row>
    <row r="16603" spans="1:1" ht="16" x14ac:dyDescent="0.25">
      <c r="A16603" s="17"/>
    </row>
    <row r="16604" spans="1:1" ht="16" x14ac:dyDescent="0.25">
      <c r="A16604" s="17"/>
    </row>
    <row r="16605" spans="1:1" ht="16" x14ac:dyDescent="0.25">
      <c r="A16605" s="17"/>
    </row>
    <row r="16606" spans="1:1" ht="16" x14ac:dyDescent="0.25">
      <c r="A16606" s="17"/>
    </row>
    <row r="16607" spans="1:1" ht="16" x14ac:dyDescent="0.25">
      <c r="A16607" s="17"/>
    </row>
    <row r="16608" spans="1:1" ht="16" x14ac:dyDescent="0.25">
      <c r="A16608" s="17"/>
    </row>
    <row r="16609" spans="1:1" ht="16" x14ac:dyDescent="0.25">
      <c r="A16609" s="17"/>
    </row>
    <row r="16610" spans="1:1" ht="16" x14ac:dyDescent="0.25">
      <c r="A16610" s="17"/>
    </row>
    <row r="16611" spans="1:1" ht="16" x14ac:dyDescent="0.25">
      <c r="A16611" s="17"/>
    </row>
    <row r="16612" spans="1:1" ht="16" x14ac:dyDescent="0.25">
      <c r="A16612" s="17"/>
    </row>
    <row r="16613" spans="1:1" ht="16" x14ac:dyDescent="0.25">
      <c r="A16613" s="17"/>
    </row>
    <row r="16614" spans="1:1" ht="16" x14ac:dyDescent="0.25">
      <c r="A16614" s="17"/>
    </row>
    <row r="16615" spans="1:1" ht="16" x14ac:dyDescent="0.25">
      <c r="A16615" s="17"/>
    </row>
    <row r="16616" spans="1:1" ht="16" x14ac:dyDescent="0.25">
      <c r="A16616" s="17"/>
    </row>
    <row r="16617" spans="1:1" ht="16" x14ac:dyDescent="0.25">
      <c r="A16617" s="17"/>
    </row>
    <row r="16618" spans="1:1" ht="16" x14ac:dyDescent="0.25">
      <c r="A16618" s="17"/>
    </row>
    <row r="16619" spans="1:1" ht="16" x14ac:dyDescent="0.25">
      <c r="A16619" s="17"/>
    </row>
    <row r="16620" spans="1:1" ht="16" x14ac:dyDescent="0.25">
      <c r="A16620" s="17"/>
    </row>
    <row r="16621" spans="1:1" ht="16" x14ac:dyDescent="0.25">
      <c r="A16621" s="17"/>
    </row>
    <row r="16622" spans="1:1" ht="16" x14ac:dyDescent="0.25">
      <c r="A16622" s="17"/>
    </row>
    <row r="16623" spans="1:1" ht="16" x14ac:dyDescent="0.25">
      <c r="A16623" s="17"/>
    </row>
    <row r="16624" spans="1:1" ht="16" x14ac:dyDescent="0.25">
      <c r="A16624" s="17"/>
    </row>
    <row r="16625" spans="1:1" ht="16" x14ac:dyDescent="0.25">
      <c r="A16625" s="17"/>
    </row>
    <row r="16626" spans="1:1" ht="16" x14ac:dyDescent="0.25">
      <c r="A16626" s="17"/>
    </row>
    <row r="16627" spans="1:1" ht="16" x14ac:dyDescent="0.25">
      <c r="A16627" s="17"/>
    </row>
    <row r="16628" spans="1:1" ht="16" x14ac:dyDescent="0.25">
      <c r="A16628" s="17"/>
    </row>
    <row r="16629" spans="1:1" ht="16" x14ac:dyDescent="0.25">
      <c r="A16629" s="17"/>
    </row>
    <row r="16630" spans="1:1" ht="16" x14ac:dyDescent="0.25">
      <c r="A16630" s="17"/>
    </row>
    <row r="16631" spans="1:1" ht="16" x14ac:dyDescent="0.25">
      <c r="A16631" s="17"/>
    </row>
    <row r="16632" spans="1:1" ht="16" x14ac:dyDescent="0.25">
      <c r="A16632" s="17"/>
    </row>
    <row r="16633" spans="1:1" ht="16" x14ac:dyDescent="0.25">
      <c r="A16633" s="17"/>
    </row>
    <row r="16634" spans="1:1" ht="16" x14ac:dyDescent="0.25">
      <c r="A16634" s="17"/>
    </row>
    <row r="16635" spans="1:1" ht="16" x14ac:dyDescent="0.25">
      <c r="A16635" s="17"/>
    </row>
    <row r="16636" spans="1:1" ht="16" x14ac:dyDescent="0.25">
      <c r="A16636" s="17"/>
    </row>
    <row r="16637" spans="1:1" ht="16" x14ac:dyDescent="0.25">
      <c r="A16637" s="17"/>
    </row>
    <row r="16638" spans="1:1" ht="16" x14ac:dyDescent="0.25">
      <c r="A16638" s="17"/>
    </row>
    <row r="16639" spans="1:1" ht="16" x14ac:dyDescent="0.25">
      <c r="A16639" s="17"/>
    </row>
    <row r="16640" spans="1:1" ht="16" x14ac:dyDescent="0.25">
      <c r="A16640" s="17"/>
    </row>
    <row r="16641" spans="1:1" ht="16" x14ac:dyDescent="0.25">
      <c r="A16641" s="17"/>
    </row>
    <row r="16642" spans="1:1" ht="16" x14ac:dyDescent="0.25">
      <c r="A16642" s="17"/>
    </row>
    <row r="16643" spans="1:1" ht="16" x14ac:dyDescent="0.25">
      <c r="A16643" s="17"/>
    </row>
    <row r="16644" spans="1:1" ht="16" x14ac:dyDescent="0.25">
      <c r="A16644" s="17"/>
    </row>
    <row r="16645" spans="1:1" ht="16" x14ac:dyDescent="0.25">
      <c r="A16645" s="17"/>
    </row>
    <row r="16646" spans="1:1" ht="16" x14ac:dyDescent="0.25">
      <c r="A16646" s="17"/>
    </row>
    <row r="16647" spans="1:1" ht="16" x14ac:dyDescent="0.25">
      <c r="A16647" s="17"/>
    </row>
    <row r="16648" spans="1:1" ht="16" x14ac:dyDescent="0.25">
      <c r="A16648" s="17"/>
    </row>
    <row r="16649" spans="1:1" ht="16" x14ac:dyDescent="0.25">
      <c r="A16649" s="17"/>
    </row>
    <row r="16650" spans="1:1" ht="16" x14ac:dyDescent="0.25">
      <c r="A16650" s="17"/>
    </row>
    <row r="16651" spans="1:1" ht="16" x14ac:dyDescent="0.25">
      <c r="A16651" s="17"/>
    </row>
    <row r="16652" spans="1:1" ht="16" x14ac:dyDescent="0.25">
      <c r="A16652" s="17"/>
    </row>
    <row r="16653" spans="1:1" ht="16" x14ac:dyDescent="0.25">
      <c r="A16653" s="17"/>
    </row>
    <row r="16654" spans="1:1" ht="16" x14ac:dyDescent="0.25">
      <c r="A16654" s="17"/>
    </row>
    <row r="16655" spans="1:1" ht="16" x14ac:dyDescent="0.25">
      <c r="A16655" s="17"/>
    </row>
    <row r="16656" spans="1:1" ht="16" x14ac:dyDescent="0.25">
      <c r="A16656" s="17"/>
    </row>
    <row r="16657" spans="1:1" ht="16" x14ac:dyDescent="0.25">
      <c r="A16657" s="17"/>
    </row>
    <row r="16658" spans="1:1" ht="16" x14ac:dyDescent="0.25">
      <c r="A16658" s="17"/>
    </row>
    <row r="16659" spans="1:1" ht="16" x14ac:dyDescent="0.25">
      <c r="A16659" s="17"/>
    </row>
    <row r="16660" spans="1:1" ht="16" x14ac:dyDescent="0.25">
      <c r="A16660" s="17"/>
    </row>
    <row r="16661" spans="1:1" ht="16" x14ac:dyDescent="0.25">
      <c r="A16661" s="17"/>
    </row>
    <row r="16662" spans="1:1" ht="16" x14ac:dyDescent="0.25">
      <c r="A16662" s="17"/>
    </row>
    <row r="16663" spans="1:1" ht="16" x14ac:dyDescent="0.25">
      <c r="A16663" s="17"/>
    </row>
    <row r="16664" spans="1:1" ht="16" x14ac:dyDescent="0.25">
      <c r="A16664" s="17"/>
    </row>
    <row r="16665" spans="1:1" ht="16" x14ac:dyDescent="0.25">
      <c r="A16665" s="17"/>
    </row>
    <row r="16666" spans="1:1" ht="16" x14ac:dyDescent="0.25">
      <c r="A16666" s="17"/>
    </row>
    <row r="16667" spans="1:1" ht="16" x14ac:dyDescent="0.25">
      <c r="A16667" s="17"/>
    </row>
    <row r="16668" spans="1:1" ht="16" x14ac:dyDescent="0.25">
      <c r="A16668" s="17"/>
    </row>
    <row r="16669" spans="1:1" ht="16" x14ac:dyDescent="0.25">
      <c r="A16669" s="17"/>
    </row>
    <row r="16670" spans="1:1" ht="16" x14ac:dyDescent="0.25">
      <c r="A16670" s="17"/>
    </row>
    <row r="16671" spans="1:1" ht="16" x14ac:dyDescent="0.25">
      <c r="A16671" s="17"/>
    </row>
    <row r="16672" spans="1:1" ht="16" x14ac:dyDescent="0.25">
      <c r="A16672" s="17"/>
    </row>
    <row r="16673" spans="1:1" ht="16" x14ac:dyDescent="0.25">
      <c r="A16673" s="17"/>
    </row>
    <row r="16674" spans="1:1" ht="16" x14ac:dyDescent="0.25">
      <c r="A16674" s="17"/>
    </row>
    <row r="16675" spans="1:1" ht="16" x14ac:dyDescent="0.25">
      <c r="A16675" s="17"/>
    </row>
    <row r="16676" spans="1:1" ht="16" x14ac:dyDescent="0.25">
      <c r="A16676" s="17"/>
    </row>
    <row r="16677" spans="1:1" ht="16" x14ac:dyDescent="0.25">
      <c r="A16677" s="17"/>
    </row>
    <row r="16678" spans="1:1" ht="16" x14ac:dyDescent="0.25">
      <c r="A16678" s="17"/>
    </row>
    <row r="16679" spans="1:1" ht="16" x14ac:dyDescent="0.25">
      <c r="A16679" s="17"/>
    </row>
    <row r="16680" spans="1:1" ht="16" x14ac:dyDescent="0.25">
      <c r="A16680" s="17"/>
    </row>
    <row r="16681" spans="1:1" ht="16" x14ac:dyDescent="0.25">
      <c r="A16681" s="17"/>
    </row>
    <row r="16682" spans="1:1" ht="16" x14ac:dyDescent="0.25">
      <c r="A16682" s="17"/>
    </row>
    <row r="16683" spans="1:1" ht="16" x14ac:dyDescent="0.25">
      <c r="A16683" s="17"/>
    </row>
    <row r="16684" spans="1:1" ht="16" x14ac:dyDescent="0.25">
      <c r="A16684" s="17"/>
    </row>
    <row r="16685" spans="1:1" ht="16" x14ac:dyDescent="0.25">
      <c r="A16685" s="17"/>
    </row>
    <row r="16686" spans="1:1" ht="16" x14ac:dyDescent="0.25">
      <c r="A16686" s="17"/>
    </row>
    <row r="16687" spans="1:1" ht="16" x14ac:dyDescent="0.25">
      <c r="A16687" s="17"/>
    </row>
    <row r="16688" spans="1:1" ht="16" x14ac:dyDescent="0.25">
      <c r="A16688" s="17"/>
    </row>
    <row r="16689" spans="1:1" ht="16" x14ac:dyDescent="0.25">
      <c r="A16689" s="17"/>
    </row>
    <row r="16690" spans="1:1" ht="16" x14ac:dyDescent="0.25">
      <c r="A16690" s="17"/>
    </row>
    <row r="16691" spans="1:1" ht="16" x14ac:dyDescent="0.25">
      <c r="A16691" s="17"/>
    </row>
    <row r="16692" spans="1:1" ht="16" x14ac:dyDescent="0.25">
      <c r="A16692" s="17"/>
    </row>
    <row r="16693" spans="1:1" ht="16" x14ac:dyDescent="0.25">
      <c r="A16693" s="17"/>
    </row>
    <row r="16694" spans="1:1" ht="16" x14ac:dyDescent="0.25">
      <c r="A16694" s="17"/>
    </row>
    <row r="16695" spans="1:1" ht="16" x14ac:dyDescent="0.25">
      <c r="A16695" s="17"/>
    </row>
    <row r="16696" spans="1:1" ht="16" x14ac:dyDescent="0.25">
      <c r="A16696" s="17"/>
    </row>
    <row r="16697" spans="1:1" ht="16" x14ac:dyDescent="0.25">
      <c r="A16697" s="17"/>
    </row>
    <row r="16698" spans="1:1" ht="16" x14ac:dyDescent="0.25">
      <c r="A16698" s="17"/>
    </row>
    <row r="16699" spans="1:1" ht="16" x14ac:dyDescent="0.25">
      <c r="A16699" s="17"/>
    </row>
    <row r="16700" spans="1:1" ht="16" x14ac:dyDescent="0.25">
      <c r="A16700" s="17"/>
    </row>
    <row r="16701" spans="1:1" ht="16" x14ac:dyDescent="0.25">
      <c r="A16701" s="17"/>
    </row>
    <row r="16702" spans="1:1" ht="16" x14ac:dyDescent="0.25">
      <c r="A16702" s="17"/>
    </row>
    <row r="16703" spans="1:1" ht="16" x14ac:dyDescent="0.25">
      <c r="A16703" s="17"/>
    </row>
    <row r="16704" spans="1:1" ht="16" x14ac:dyDescent="0.25">
      <c r="A16704" s="17"/>
    </row>
    <row r="16705" spans="1:1" ht="16" x14ac:dyDescent="0.25">
      <c r="A16705" s="17"/>
    </row>
    <row r="16706" spans="1:1" ht="16" x14ac:dyDescent="0.25">
      <c r="A16706" s="17"/>
    </row>
    <row r="16707" spans="1:1" ht="16" x14ac:dyDescent="0.25">
      <c r="A16707" s="17"/>
    </row>
    <row r="16708" spans="1:1" ht="16" x14ac:dyDescent="0.25">
      <c r="A16708" s="17"/>
    </row>
    <row r="16709" spans="1:1" ht="16" x14ac:dyDescent="0.25">
      <c r="A16709" s="17"/>
    </row>
    <row r="16710" spans="1:1" ht="16" x14ac:dyDescent="0.25">
      <c r="A16710" s="17"/>
    </row>
    <row r="16711" spans="1:1" ht="16" x14ac:dyDescent="0.25">
      <c r="A16711" s="17"/>
    </row>
    <row r="16712" spans="1:1" ht="16" x14ac:dyDescent="0.25">
      <c r="A16712" s="17"/>
    </row>
    <row r="16713" spans="1:1" ht="16" x14ac:dyDescent="0.25">
      <c r="A16713" s="17"/>
    </row>
    <row r="16714" spans="1:1" ht="16" x14ac:dyDescent="0.25">
      <c r="A16714" s="17"/>
    </row>
    <row r="16715" spans="1:1" ht="16" x14ac:dyDescent="0.25">
      <c r="A16715" s="17"/>
    </row>
    <row r="16716" spans="1:1" ht="16" x14ac:dyDescent="0.25">
      <c r="A16716" s="17"/>
    </row>
    <row r="16717" spans="1:1" ht="16" x14ac:dyDescent="0.25">
      <c r="A16717" s="17"/>
    </row>
    <row r="16718" spans="1:1" ht="16" x14ac:dyDescent="0.25">
      <c r="A16718" s="17"/>
    </row>
    <row r="16719" spans="1:1" ht="16" x14ac:dyDescent="0.25">
      <c r="A16719" s="17"/>
    </row>
    <row r="16720" spans="1:1" ht="16" x14ac:dyDescent="0.25">
      <c r="A16720" s="17"/>
    </row>
    <row r="16721" spans="1:1" ht="16" x14ac:dyDescent="0.25">
      <c r="A16721" s="17"/>
    </row>
    <row r="16722" spans="1:1" ht="16" x14ac:dyDescent="0.25">
      <c r="A16722" s="17"/>
    </row>
    <row r="16723" spans="1:1" ht="16" x14ac:dyDescent="0.25">
      <c r="A16723" s="17"/>
    </row>
    <row r="16724" spans="1:1" ht="16" x14ac:dyDescent="0.25">
      <c r="A16724" s="17"/>
    </row>
    <row r="16725" spans="1:1" ht="16" x14ac:dyDescent="0.25">
      <c r="A16725" s="17"/>
    </row>
    <row r="16726" spans="1:1" ht="16" x14ac:dyDescent="0.25">
      <c r="A16726" s="17"/>
    </row>
    <row r="16727" spans="1:1" ht="16" x14ac:dyDescent="0.25">
      <c r="A16727" s="17"/>
    </row>
    <row r="16728" spans="1:1" ht="16" x14ac:dyDescent="0.25">
      <c r="A16728" s="17"/>
    </row>
    <row r="16729" spans="1:1" ht="16" x14ac:dyDescent="0.25">
      <c r="A16729" s="17"/>
    </row>
    <row r="16730" spans="1:1" ht="16" x14ac:dyDescent="0.25">
      <c r="A16730" s="17"/>
    </row>
    <row r="16731" spans="1:1" ht="16" x14ac:dyDescent="0.25">
      <c r="A16731" s="17"/>
    </row>
    <row r="16732" spans="1:1" ht="16" x14ac:dyDescent="0.25">
      <c r="A16732" s="17"/>
    </row>
    <row r="16733" spans="1:1" ht="16" x14ac:dyDescent="0.25">
      <c r="A16733" s="17"/>
    </row>
    <row r="16734" spans="1:1" ht="16" x14ac:dyDescent="0.25">
      <c r="A16734" s="17"/>
    </row>
    <row r="16735" spans="1:1" ht="16" x14ac:dyDescent="0.25">
      <c r="A16735" s="17"/>
    </row>
    <row r="16736" spans="1:1" ht="16" x14ac:dyDescent="0.25">
      <c r="A16736" s="17"/>
    </row>
    <row r="16737" spans="1:1" ht="16" x14ac:dyDescent="0.25">
      <c r="A16737" s="17"/>
    </row>
    <row r="16738" spans="1:1" ht="16" x14ac:dyDescent="0.25">
      <c r="A16738" s="17"/>
    </row>
    <row r="16739" spans="1:1" ht="16" x14ac:dyDescent="0.25">
      <c r="A16739" s="17"/>
    </row>
    <row r="16740" spans="1:1" ht="16" x14ac:dyDescent="0.25">
      <c r="A16740" s="17"/>
    </row>
    <row r="16741" spans="1:1" ht="16" x14ac:dyDescent="0.25">
      <c r="A16741" s="17"/>
    </row>
    <row r="16742" spans="1:1" ht="16" x14ac:dyDescent="0.25">
      <c r="A16742" s="17"/>
    </row>
    <row r="16743" spans="1:1" ht="16" x14ac:dyDescent="0.25">
      <c r="A16743" s="17"/>
    </row>
    <row r="16744" spans="1:1" ht="16" x14ac:dyDescent="0.25">
      <c r="A16744" s="17"/>
    </row>
    <row r="16745" spans="1:1" ht="16" x14ac:dyDescent="0.25">
      <c r="A16745" s="17"/>
    </row>
    <row r="16746" spans="1:1" ht="16" x14ac:dyDescent="0.25">
      <c r="A16746" s="17"/>
    </row>
    <row r="16747" spans="1:1" ht="16" x14ac:dyDescent="0.25">
      <c r="A16747" s="17"/>
    </row>
    <row r="16748" spans="1:1" ht="16" x14ac:dyDescent="0.25">
      <c r="A16748" s="17"/>
    </row>
    <row r="16749" spans="1:1" ht="16" x14ac:dyDescent="0.25">
      <c r="A16749" s="17"/>
    </row>
    <row r="16750" spans="1:1" ht="16" x14ac:dyDescent="0.25">
      <c r="A16750" s="17"/>
    </row>
    <row r="16751" spans="1:1" ht="16" x14ac:dyDescent="0.25">
      <c r="A16751" s="17"/>
    </row>
    <row r="16752" spans="1:1" ht="16" x14ac:dyDescent="0.25">
      <c r="A16752" s="17"/>
    </row>
    <row r="16753" spans="1:1" ht="16" x14ac:dyDescent="0.25">
      <c r="A16753" s="17"/>
    </row>
    <row r="16754" spans="1:1" ht="16" x14ac:dyDescent="0.25">
      <c r="A16754" s="17"/>
    </row>
    <row r="16755" spans="1:1" ht="16" x14ac:dyDescent="0.25">
      <c r="A16755" s="17"/>
    </row>
    <row r="16756" spans="1:1" ht="16" x14ac:dyDescent="0.25">
      <c r="A16756" s="17"/>
    </row>
    <row r="16757" spans="1:1" ht="16" x14ac:dyDescent="0.25">
      <c r="A16757" s="17"/>
    </row>
    <row r="16758" spans="1:1" ht="16" x14ac:dyDescent="0.25">
      <c r="A16758" s="17"/>
    </row>
    <row r="16759" spans="1:1" ht="16" x14ac:dyDescent="0.25">
      <c r="A16759" s="17"/>
    </row>
    <row r="16760" spans="1:1" ht="16" x14ac:dyDescent="0.25">
      <c r="A16760" s="17"/>
    </row>
    <row r="16761" spans="1:1" ht="16" x14ac:dyDescent="0.25">
      <c r="A16761" s="17"/>
    </row>
    <row r="16762" spans="1:1" ht="16" x14ac:dyDescent="0.25">
      <c r="A16762" s="17"/>
    </row>
    <row r="16763" spans="1:1" ht="16" x14ac:dyDescent="0.25">
      <c r="A16763" s="17"/>
    </row>
    <row r="16764" spans="1:1" ht="16" x14ac:dyDescent="0.25">
      <c r="A16764" s="17"/>
    </row>
    <row r="16765" spans="1:1" ht="16" x14ac:dyDescent="0.25">
      <c r="A16765" s="17"/>
    </row>
    <row r="16766" spans="1:1" ht="16" x14ac:dyDescent="0.25">
      <c r="A16766" s="17"/>
    </row>
    <row r="16767" spans="1:1" ht="16" x14ac:dyDescent="0.25">
      <c r="A16767" s="17"/>
    </row>
    <row r="16768" spans="1:1" ht="16" x14ac:dyDescent="0.25">
      <c r="A16768" s="17"/>
    </row>
    <row r="16769" spans="1:1" ht="16" x14ac:dyDescent="0.25">
      <c r="A16769" s="17"/>
    </row>
    <row r="16770" spans="1:1" ht="16" x14ac:dyDescent="0.25">
      <c r="A16770" s="17"/>
    </row>
    <row r="16771" spans="1:1" ht="16" x14ac:dyDescent="0.25">
      <c r="A16771" s="17"/>
    </row>
    <row r="16772" spans="1:1" ht="16" x14ac:dyDescent="0.25">
      <c r="A16772" s="17"/>
    </row>
    <row r="16773" spans="1:1" ht="16" x14ac:dyDescent="0.25">
      <c r="A16773" s="17"/>
    </row>
    <row r="16774" spans="1:1" ht="16" x14ac:dyDescent="0.25">
      <c r="A16774" s="17"/>
    </row>
    <row r="16775" spans="1:1" ht="16" x14ac:dyDescent="0.25">
      <c r="A16775" s="17"/>
    </row>
    <row r="16776" spans="1:1" ht="16" x14ac:dyDescent="0.25">
      <c r="A16776" s="17"/>
    </row>
    <row r="16777" spans="1:1" ht="16" x14ac:dyDescent="0.25">
      <c r="A16777" s="17"/>
    </row>
    <row r="16778" spans="1:1" ht="16" x14ac:dyDescent="0.25">
      <c r="A16778" s="17"/>
    </row>
    <row r="16779" spans="1:1" ht="16" x14ac:dyDescent="0.25">
      <c r="A16779" s="17"/>
    </row>
    <row r="16780" spans="1:1" ht="16" x14ac:dyDescent="0.25">
      <c r="A16780" s="17"/>
    </row>
    <row r="16781" spans="1:1" ht="16" x14ac:dyDescent="0.25">
      <c r="A16781" s="17"/>
    </row>
    <row r="16782" spans="1:1" ht="16" x14ac:dyDescent="0.25">
      <c r="A16782" s="17"/>
    </row>
    <row r="16783" spans="1:1" ht="16" x14ac:dyDescent="0.25">
      <c r="A16783" s="17"/>
    </row>
    <row r="16784" spans="1:1" ht="16" x14ac:dyDescent="0.25">
      <c r="A16784" s="17"/>
    </row>
    <row r="16785" spans="1:1" ht="16" x14ac:dyDescent="0.25">
      <c r="A16785" s="17"/>
    </row>
    <row r="16786" spans="1:1" ht="16" x14ac:dyDescent="0.25">
      <c r="A16786" s="17"/>
    </row>
    <row r="16787" spans="1:1" ht="16" x14ac:dyDescent="0.25">
      <c r="A16787" s="17"/>
    </row>
    <row r="16788" spans="1:1" ht="16" x14ac:dyDescent="0.25">
      <c r="A16788" s="17"/>
    </row>
    <row r="16789" spans="1:1" ht="16" x14ac:dyDescent="0.25">
      <c r="A16789" s="17"/>
    </row>
    <row r="16790" spans="1:1" ht="16" x14ac:dyDescent="0.25">
      <c r="A16790" s="17"/>
    </row>
    <row r="16791" spans="1:1" ht="16" x14ac:dyDescent="0.25">
      <c r="A16791" s="17"/>
    </row>
    <row r="16792" spans="1:1" ht="16" x14ac:dyDescent="0.25">
      <c r="A16792" s="17"/>
    </row>
    <row r="16793" spans="1:1" ht="16" x14ac:dyDescent="0.25">
      <c r="A16793" s="17"/>
    </row>
    <row r="16794" spans="1:1" ht="16" x14ac:dyDescent="0.25">
      <c r="A16794" s="17"/>
    </row>
    <row r="16795" spans="1:1" ht="16" x14ac:dyDescent="0.25">
      <c r="A16795" s="17"/>
    </row>
    <row r="16796" spans="1:1" ht="16" x14ac:dyDescent="0.25">
      <c r="A16796" s="17"/>
    </row>
    <row r="16797" spans="1:1" ht="16" x14ac:dyDescent="0.25">
      <c r="A16797" s="17"/>
    </row>
    <row r="16798" spans="1:1" ht="16" x14ac:dyDescent="0.25">
      <c r="A16798" s="17"/>
    </row>
    <row r="16799" spans="1:1" ht="16" x14ac:dyDescent="0.25">
      <c r="A16799" s="17"/>
    </row>
    <row r="16800" spans="1:1" ht="16" x14ac:dyDescent="0.25">
      <c r="A16800" s="17"/>
    </row>
    <row r="16801" spans="1:1" ht="16" x14ac:dyDescent="0.25">
      <c r="A16801" s="17"/>
    </row>
    <row r="16802" spans="1:1" ht="16" x14ac:dyDescent="0.25">
      <c r="A16802" s="17"/>
    </row>
    <row r="16803" spans="1:1" ht="16" x14ac:dyDescent="0.25">
      <c r="A16803" s="17"/>
    </row>
    <row r="16804" spans="1:1" ht="16" x14ac:dyDescent="0.25">
      <c r="A16804" s="17"/>
    </row>
    <row r="16805" spans="1:1" ht="16" x14ac:dyDescent="0.25">
      <c r="A16805" s="17"/>
    </row>
    <row r="16806" spans="1:1" ht="16" x14ac:dyDescent="0.25">
      <c r="A16806" s="17"/>
    </row>
    <row r="16807" spans="1:1" ht="16" x14ac:dyDescent="0.25">
      <c r="A16807" s="17"/>
    </row>
    <row r="16808" spans="1:1" ht="16" x14ac:dyDescent="0.25">
      <c r="A16808" s="17"/>
    </row>
    <row r="16809" spans="1:1" ht="16" x14ac:dyDescent="0.25">
      <c r="A16809" s="17"/>
    </row>
    <row r="16810" spans="1:1" ht="16" x14ac:dyDescent="0.25">
      <c r="A16810" s="17"/>
    </row>
    <row r="16811" spans="1:1" ht="16" x14ac:dyDescent="0.25">
      <c r="A16811" s="17"/>
    </row>
    <row r="16812" spans="1:1" ht="16" x14ac:dyDescent="0.25">
      <c r="A16812" s="17"/>
    </row>
    <row r="16813" spans="1:1" ht="16" x14ac:dyDescent="0.25">
      <c r="A16813" s="17"/>
    </row>
    <row r="16814" spans="1:1" ht="16" x14ac:dyDescent="0.25">
      <c r="A16814" s="17"/>
    </row>
    <row r="16815" spans="1:1" ht="16" x14ac:dyDescent="0.25">
      <c r="A16815" s="17"/>
    </row>
    <row r="16816" spans="1:1" ht="16" x14ac:dyDescent="0.25">
      <c r="A16816" s="17"/>
    </row>
    <row r="16817" spans="1:1" ht="16" x14ac:dyDescent="0.25">
      <c r="A16817" s="17"/>
    </row>
    <row r="16818" spans="1:1" ht="16" x14ac:dyDescent="0.25">
      <c r="A16818" s="17"/>
    </row>
    <row r="16819" spans="1:1" ht="16" x14ac:dyDescent="0.25">
      <c r="A16819" s="17"/>
    </row>
    <row r="16820" spans="1:1" ht="16" x14ac:dyDescent="0.25">
      <c r="A16820" s="17"/>
    </row>
    <row r="16821" spans="1:1" ht="16" x14ac:dyDescent="0.25">
      <c r="A16821" s="17"/>
    </row>
    <row r="16822" spans="1:1" ht="16" x14ac:dyDescent="0.25">
      <c r="A16822" s="17"/>
    </row>
    <row r="16823" spans="1:1" ht="16" x14ac:dyDescent="0.25">
      <c r="A16823" s="17"/>
    </row>
    <row r="16824" spans="1:1" ht="16" x14ac:dyDescent="0.25">
      <c r="A16824" s="17"/>
    </row>
    <row r="16825" spans="1:1" ht="16" x14ac:dyDescent="0.25">
      <c r="A16825" s="17"/>
    </row>
    <row r="16826" spans="1:1" ht="16" x14ac:dyDescent="0.25">
      <c r="A16826" s="17"/>
    </row>
    <row r="16827" spans="1:1" ht="16" x14ac:dyDescent="0.25">
      <c r="A16827" s="17"/>
    </row>
    <row r="16828" spans="1:1" ht="16" x14ac:dyDescent="0.25">
      <c r="A16828" s="17"/>
    </row>
    <row r="16829" spans="1:1" ht="16" x14ac:dyDescent="0.25">
      <c r="A16829" s="17"/>
    </row>
    <row r="16830" spans="1:1" ht="16" x14ac:dyDescent="0.25">
      <c r="A16830" s="17"/>
    </row>
    <row r="16831" spans="1:1" ht="16" x14ac:dyDescent="0.25">
      <c r="A16831" s="17"/>
    </row>
    <row r="16832" spans="1:1" ht="16" x14ac:dyDescent="0.25">
      <c r="A16832" s="17"/>
    </row>
    <row r="16833" spans="1:1" ht="16" x14ac:dyDescent="0.25">
      <c r="A16833" s="17"/>
    </row>
    <row r="16834" spans="1:1" ht="16" x14ac:dyDescent="0.25">
      <c r="A16834" s="17"/>
    </row>
    <row r="16835" spans="1:1" ht="16" x14ac:dyDescent="0.25">
      <c r="A16835" s="17"/>
    </row>
    <row r="16836" spans="1:1" ht="16" x14ac:dyDescent="0.25">
      <c r="A16836" s="17"/>
    </row>
    <row r="16837" spans="1:1" ht="16" x14ac:dyDescent="0.25">
      <c r="A16837" s="17"/>
    </row>
    <row r="16838" spans="1:1" ht="16" x14ac:dyDescent="0.25">
      <c r="A16838" s="17"/>
    </row>
    <row r="16839" spans="1:1" ht="16" x14ac:dyDescent="0.25">
      <c r="A16839" s="17"/>
    </row>
    <row r="16840" spans="1:1" ht="16" x14ac:dyDescent="0.25">
      <c r="A16840" s="17"/>
    </row>
    <row r="16841" spans="1:1" ht="16" x14ac:dyDescent="0.25">
      <c r="A16841" s="17"/>
    </row>
    <row r="16842" spans="1:1" ht="16" x14ac:dyDescent="0.25">
      <c r="A16842" s="17"/>
    </row>
    <row r="16843" spans="1:1" ht="16" x14ac:dyDescent="0.25">
      <c r="A16843" s="17"/>
    </row>
    <row r="16844" spans="1:1" ht="16" x14ac:dyDescent="0.25">
      <c r="A16844" s="17"/>
    </row>
    <row r="16845" spans="1:1" ht="16" x14ac:dyDescent="0.25">
      <c r="A16845" s="17"/>
    </row>
    <row r="16846" spans="1:1" ht="16" x14ac:dyDescent="0.25">
      <c r="A16846" s="17"/>
    </row>
    <row r="16847" spans="1:1" ht="16" x14ac:dyDescent="0.25">
      <c r="A16847" s="17"/>
    </row>
    <row r="16848" spans="1:1" ht="16" x14ac:dyDescent="0.25">
      <c r="A16848" s="17"/>
    </row>
    <row r="16849" spans="1:1" ht="16" x14ac:dyDescent="0.25">
      <c r="A16849" s="17"/>
    </row>
    <row r="16850" spans="1:1" ht="16" x14ac:dyDescent="0.25">
      <c r="A16850" s="17"/>
    </row>
    <row r="16851" spans="1:1" ht="16" x14ac:dyDescent="0.25">
      <c r="A16851" s="17"/>
    </row>
    <row r="16852" spans="1:1" ht="16" x14ac:dyDescent="0.25">
      <c r="A16852" s="17"/>
    </row>
    <row r="16853" spans="1:1" ht="16" x14ac:dyDescent="0.25">
      <c r="A16853" s="17"/>
    </row>
    <row r="16854" spans="1:1" ht="16" x14ac:dyDescent="0.25">
      <c r="A16854" s="17"/>
    </row>
    <row r="16855" spans="1:1" ht="16" x14ac:dyDescent="0.25">
      <c r="A16855" s="17"/>
    </row>
    <row r="16856" spans="1:1" ht="16" x14ac:dyDescent="0.25">
      <c r="A16856" s="17"/>
    </row>
    <row r="16857" spans="1:1" ht="16" x14ac:dyDescent="0.25">
      <c r="A16857" s="17"/>
    </row>
    <row r="16858" spans="1:1" ht="16" x14ac:dyDescent="0.25">
      <c r="A16858" s="17"/>
    </row>
    <row r="16859" spans="1:1" ht="16" x14ac:dyDescent="0.25">
      <c r="A16859" s="17"/>
    </row>
    <row r="16860" spans="1:1" ht="16" x14ac:dyDescent="0.25">
      <c r="A16860" s="17"/>
    </row>
    <row r="16861" spans="1:1" ht="16" x14ac:dyDescent="0.25">
      <c r="A16861" s="17"/>
    </row>
    <row r="16862" spans="1:1" ht="16" x14ac:dyDescent="0.25">
      <c r="A16862" s="17"/>
    </row>
    <row r="16863" spans="1:1" ht="16" x14ac:dyDescent="0.25">
      <c r="A16863" s="17"/>
    </row>
    <row r="16864" spans="1:1" ht="16" x14ac:dyDescent="0.25">
      <c r="A16864" s="17"/>
    </row>
    <row r="16865" spans="1:1" ht="16" x14ac:dyDescent="0.25">
      <c r="A16865" s="17"/>
    </row>
    <row r="16866" spans="1:1" ht="16" x14ac:dyDescent="0.25">
      <c r="A16866" s="17"/>
    </row>
    <row r="16867" spans="1:1" ht="16" x14ac:dyDescent="0.25">
      <c r="A16867" s="17"/>
    </row>
    <row r="16868" spans="1:1" ht="16" x14ac:dyDescent="0.25">
      <c r="A16868" s="17"/>
    </row>
    <row r="16869" spans="1:1" ht="16" x14ac:dyDescent="0.25">
      <c r="A16869" s="17"/>
    </row>
    <row r="16870" spans="1:1" ht="16" x14ac:dyDescent="0.25">
      <c r="A16870" s="17"/>
    </row>
    <row r="16871" spans="1:1" ht="16" x14ac:dyDescent="0.25">
      <c r="A16871" s="17"/>
    </row>
    <row r="16872" spans="1:1" ht="16" x14ac:dyDescent="0.25">
      <c r="A16872" s="17"/>
    </row>
    <row r="16873" spans="1:1" ht="16" x14ac:dyDescent="0.25">
      <c r="A16873" s="17"/>
    </row>
    <row r="16874" spans="1:1" ht="16" x14ac:dyDescent="0.25">
      <c r="A16874" s="17"/>
    </row>
    <row r="16875" spans="1:1" ht="16" x14ac:dyDescent="0.25">
      <c r="A16875" s="17"/>
    </row>
    <row r="16876" spans="1:1" ht="16" x14ac:dyDescent="0.25">
      <c r="A16876" s="17"/>
    </row>
    <row r="16877" spans="1:1" ht="16" x14ac:dyDescent="0.25">
      <c r="A16877" s="17"/>
    </row>
    <row r="16878" spans="1:1" ht="16" x14ac:dyDescent="0.25">
      <c r="A16878" s="17"/>
    </row>
    <row r="16879" spans="1:1" ht="16" x14ac:dyDescent="0.25">
      <c r="A16879" s="17"/>
    </row>
    <row r="16880" spans="1:1" ht="16" x14ac:dyDescent="0.25">
      <c r="A16880" s="17"/>
    </row>
    <row r="16881" spans="1:1" ht="16" x14ac:dyDescent="0.25">
      <c r="A16881" s="17"/>
    </row>
    <row r="16882" spans="1:1" ht="16" x14ac:dyDescent="0.25">
      <c r="A16882" s="17"/>
    </row>
    <row r="16883" spans="1:1" ht="16" x14ac:dyDescent="0.25">
      <c r="A16883" s="17"/>
    </row>
    <row r="16884" spans="1:1" ht="16" x14ac:dyDescent="0.25">
      <c r="A16884" s="17"/>
    </row>
    <row r="16885" spans="1:1" ht="16" x14ac:dyDescent="0.25">
      <c r="A16885" s="17"/>
    </row>
    <row r="16886" spans="1:1" ht="16" x14ac:dyDescent="0.25">
      <c r="A16886" s="17"/>
    </row>
    <row r="16887" spans="1:1" ht="16" x14ac:dyDescent="0.25">
      <c r="A16887" s="17"/>
    </row>
    <row r="16888" spans="1:1" ht="16" x14ac:dyDescent="0.25">
      <c r="A16888" s="17"/>
    </row>
    <row r="16889" spans="1:1" ht="16" x14ac:dyDescent="0.25">
      <c r="A16889" s="17"/>
    </row>
    <row r="16890" spans="1:1" ht="16" x14ac:dyDescent="0.25">
      <c r="A16890" s="17"/>
    </row>
    <row r="16891" spans="1:1" ht="16" x14ac:dyDescent="0.25">
      <c r="A16891" s="17"/>
    </row>
    <row r="16892" spans="1:1" ht="16" x14ac:dyDescent="0.25">
      <c r="A16892" s="17"/>
    </row>
    <row r="16893" spans="1:1" ht="16" x14ac:dyDescent="0.25">
      <c r="A16893" s="17"/>
    </row>
    <row r="16894" spans="1:1" ht="16" x14ac:dyDescent="0.25">
      <c r="A16894" s="17"/>
    </row>
    <row r="16895" spans="1:1" ht="16" x14ac:dyDescent="0.25">
      <c r="A16895" s="17"/>
    </row>
    <row r="16896" spans="1:1" ht="16" x14ac:dyDescent="0.25">
      <c r="A16896" s="17"/>
    </row>
    <row r="16897" spans="1:1" ht="16" x14ac:dyDescent="0.25">
      <c r="A16897" s="17"/>
    </row>
    <row r="16898" spans="1:1" ht="16" x14ac:dyDescent="0.25">
      <c r="A16898" s="17"/>
    </row>
    <row r="16899" spans="1:1" ht="16" x14ac:dyDescent="0.25">
      <c r="A16899" s="17"/>
    </row>
    <row r="16900" spans="1:1" ht="16" x14ac:dyDescent="0.25">
      <c r="A16900" s="17"/>
    </row>
    <row r="16901" spans="1:1" ht="16" x14ac:dyDescent="0.25">
      <c r="A16901" s="17"/>
    </row>
    <row r="16902" spans="1:1" ht="16" x14ac:dyDescent="0.25">
      <c r="A16902" s="17"/>
    </row>
    <row r="16903" spans="1:1" ht="16" x14ac:dyDescent="0.25">
      <c r="A16903" s="17"/>
    </row>
    <row r="16904" spans="1:1" ht="16" x14ac:dyDescent="0.25">
      <c r="A16904" s="17"/>
    </row>
    <row r="16905" spans="1:1" ht="16" x14ac:dyDescent="0.25">
      <c r="A16905" s="17"/>
    </row>
    <row r="16906" spans="1:1" ht="16" x14ac:dyDescent="0.25">
      <c r="A16906" s="17"/>
    </row>
    <row r="16907" spans="1:1" ht="16" x14ac:dyDescent="0.25">
      <c r="A16907" s="17"/>
    </row>
    <row r="16908" spans="1:1" ht="16" x14ac:dyDescent="0.25">
      <c r="A16908" s="17"/>
    </row>
    <row r="16909" spans="1:1" ht="16" x14ac:dyDescent="0.25">
      <c r="A16909" s="17"/>
    </row>
    <row r="16910" spans="1:1" ht="16" x14ac:dyDescent="0.25">
      <c r="A16910" s="17"/>
    </row>
    <row r="16911" spans="1:1" ht="16" x14ac:dyDescent="0.25">
      <c r="A16911" s="17"/>
    </row>
    <row r="16912" spans="1:1" ht="16" x14ac:dyDescent="0.25">
      <c r="A16912" s="17"/>
    </row>
    <row r="16913" spans="1:1" ht="16" x14ac:dyDescent="0.25">
      <c r="A16913" s="17"/>
    </row>
    <row r="16914" spans="1:1" ht="16" x14ac:dyDescent="0.25">
      <c r="A16914" s="17"/>
    </row>
    <row r="16915" spans="1:1" ht="16" x14ac:dyDescent="0.25">
      <c r="A16915" s="17"/>
    </row>
    <row r="16916" spans="1:1" ht="16" x14ac:dyDescent="0.25">
      <c r="A16916" s="17"/>
    </row>
    <row r="16917" spans="1:1" ht="16" x14ac:dyDescent="0.25">
      <c r="A16917" s="17"/>
    </row>
    <row r="16918" spans="1:1" ht="16" x14ac:dyDescent="0.25">
      <c r="A16918" s="17"/>
    </row>
    <row r="16919" spans="1:1" ht="16" x14ac:dyDescent="0.25">
      <c r="A16919" s="17"/>
    </row>
    <row r="16920" spans="1:1" ht="16" x14ac:dyDescent="0.25">
      <c r="A16920" s="17"/>
    </row>
    <row r="16921" spans="1:1" ht="16" x14ac:dyDescent="0.25">
      <c r="A16921" s="17"/>
    </row>
    <row r="16922" spans="1:1" ht="16" x14ac:dyDescent="0.25">
      <c r="A16922" s="17"/>
    </row>
    <row r="16923" spans="1:1" ht="16" x14ac:dyDescent="0.25">
      <c r="A16923" s="17"/>
    </row>
    <row r="16924" spans="1:1" ht="16" x14ac:dyDescent="0.25">
      <c r="A16924" s="17"/>
    </row>
    <row r="16925" spans="1:1" ht="16" x14ac:dyDescent="0.25">
      <c r="A16925" s="17"/>
    </row>
    <row r="16926" spans="1:1" ht="16" x14ac:dyDescent="0.25">
      <c r="A16926" s="17"/>
    </row>
    <row r="16927" spans="1:1" ht="16" x14ac:dyDescent="0.25">
      <c r="A16927" s="17"/>
    </row>
    <row r="16928" spans="1:1" ht="16" x14ac:dyDescent="0.25">
      <c r="A16928" s="17"/>
    </row>
    <row r="16929" spans="1:1" ht="16" x14ac:dyDescent="0.25">
      <c r="A16929" s="17"/>
    </row>
    <row r="16930" spans="1:1" ht="16" x14ac:dyDescent="0.25">
      <c r="A16930" s="17"/>
    </row>
    <row r="16931" spans="1:1" ht="16" x14ac:dyDescent="0.25">
      <c r="A16931" s="17"/>
    </row>
    <row r="16932" spans="1:1" ht="16" x14ac:dyDescent="0.25">
      <c r="A16932" s="17"/>
    </row>
    <row r="16933" spans="1:1" ht="16" x14ac:dyDescent="0.25">
      <c r="A16933" s="17"/>
    </row>
    <row r="16934" spans="1:1" ht="16" x14ac:dyDescent="0.25">
      <c r="A16934" s="17"/>
    </row>
    <row r="16935" spans="1:1" ht="16" x14ac:dyDescent="0.25">
      <c r="A16935" s="17"/>
    </row>
    <row r="16936" spans="1:1" ht="16" x14ac:dyDescent="0.25">
      <c r="A16936" s="17"/>
    </row>
    <row r="16937" spans="1:1" ht="16" x14ac:dyDescent="0.25">
      <c r="A16937" s="17"/>
    </row>
    <row r="16938" spans="1:1" ht="16" x14ac:dyDescent="0.25">
      <c r="A16938" s="17"/>
    </row>
    <row r="16939" spans="1:1" ht="16" x14ac:dyDescent="0.25">
      <c r="A16939" s="17"/>
    </row>
    <row r="16940" spans="1:1" ht="16" x14ac:dyDescent="0.25">
      <c r="A16940" s="17"/>
    </row>
    <row r="16941" spans="1:1" ht="16" x14ac:dyDescent="0.25">
      <c r="A16941" s="17"/>
    </row>
    <row r="16942" spans="1:1" ht="16" x14ac:dyDescent="0.25">
      <c r="A16942" s="17"/>
    </row>
    <row r="16943" spans="1:1" ht="16" x14ac:dyDescent="0.25">
      <c r="A16943" s="17"/>
    </row>
    <row r="16944" spans="1:1" ht="16" x14ac:dyDescent="0.25">
      <c r="A16944" s="17"/>
    </row>
    <row r="16945" spans="1:1" ht="16" x14ac:dyDescent="0.25">
      <c r="A16945" s="17"/>
    </row>
    <row r="16946" spans="1:1" ht="16" x14ac:dyDescent="0.25">
      <c r="A16946" s="17"/>
    </row>
    <row r="16947" spans="1:1" ht="16" x14ac:dyDescent="0.25">
      <c r="A16947" s="17"/>
    </row>
    <row r="16948" spans="1:1" ht="16" x14ac:dyDescent="0.25">
      <c r="A16948" s="17"/>
    </row>
    <row r="16949" spans="1:1" ht="16" x14ac:dyDescent="0.25">
      <c r="A16949" s="17"/>
    </row>
    <row r="16950" spans="1:1" ht="16" x14ac:dyDescent="0.25">
      <c r="A16950" s="17"/>
    </row>
    <row r="16951" spans="1:1" ht="16" x14ac:dyDescent="0.25">
      <c r="A16951" s="17"/>
    </row>
    <row r="16952" spans="1:1" ht="16" x14ac:dyDescent="0.25">
      <c r="A16952" s="17"/>
    </row>
    <row r="16953" spans="1:1" ht="16" x14ac:dyDescent="0.25">
      <c r="A16953" s="17"/>
    </row>
    <row r="16954" spans="1:1" ht="16" x14ac:dyDescent="0.25">
      <c r="A16954" s="17"/>
    </row>
    <row r="16955" spans="1:1" ht="16" x14ac:dyDescent="0.25">
      <c r="A16955" s="17"/>
    </row>
    <row r="16956" spans="1:1" ht="16" x14ac:dyDescent="0.25">
      <c r="A16956" s="17"/>
    </row>
    <row r="16957" spans="1:1" ht="16" x14ac:dyDescent="0.25">
      <c r="A16957" s="17"/>
    </row>
    <row r="16958" spans="1:1" ht="16" x14ac:dyDescent="0.25">
      <c r="A16958" s="17"/>
    </row>
    <row r="16959" spans="1:1" ht="16" x14ac:dyDescent="0.25">
      <c r="A16959" s="17"/>
    </row>
    <row r="16960" spans="1:1" ht="16" x14ac:dyDescent="0.25">
      <c r="A16960" s="17"/>
    </row>
    <row r="16961" spans="1:1" ht="16" x14ac:dyDescent="0.25">
      <c r="A16961" s="17"/>
    </row>
    <row r="16962" spans="1:1" ht="16" x14ac:dyDescent="0.25">
      <c r="A16962" s="17"/>
    </row>
    <row r="16963" spans="1:1" ht="16" x14ac:dyDescent="0.25">
      <c r="A16963" s="17"/>
    </row>
    <row r="16964" spans="1:1" ht="16" x14ac:dyDescent="0.25">
      <c r="A16964" s="17"/>
    </row>
    <row r="16965" spans="1:1" ht="16" x14ac:dyDescent="0.25">
      <c r="A16965" s="17"/>
    </row>
    <row r="16966" spans="1:1" ht="16" x14ac:dyDescent="0.25">
      <c r="A16966" s="17"/>
    </row>
    <row r="16967" spans="1:1" ht="16" x14ac:dyDescent="0.25">
      <c r="A16967" s="17"/>
    </row>
    <row r="16968" spans="1:1" ht="16" x14ac:dyDescent="0.25">
      <c r="A16968" s="17"/>
    </row>
    <row r="16969" spans="1:1" ht="16" x14ac:dyDescent="0.25">
      <c r="A16969" s="17"/>
    </row>
    <row r="16970" spans="1:1" ht="16" x14ac:dyDescent="0.25">
      <c r="A16970" s="17"/>
    </row>
    <row r="16971" spans="1:1" ht="16" x14ac:dyDescent="0.25">
      <c r="A16971" s="17"/>
    </row>
    <row r="16972" spans="1:1" ht="16" x14ac:dyDescent="0.25">
      <c r="A16972" s="17"/>
    </row>
    <row r="16973" spans="1:1" ht="16" x14ac:dyDescent="0.25">
      <c r="A16973" s="17"/>
    </row>
    <row r="16974" spans="1:1" ht="16" x14ac:dyDescent="0.25">
      <c r="A16974" s="17"/>
    </row>
    <row r="16975" spans="1:1" ht="16" x14ac:dyDescent="0.25">
      <c r="A16975" s="17"/>
    </row>
    <row r="16976" spans="1:1" ht="16" x14ac:dyDescent="0.25">
      <c r="A16976" s="17"/>
    </row>
    <row r="16977" spans="1:1" ht="16" x14ac:dyDescent="0.25">
      <c r="A16977" s="17"/>
    </row>
    <row r="16978" spans="1:1" ht="16" x14ac:dyDescent="0.25">
      <c r="A16978" s="17"/>
    </row>
    <row r="16979" spans="1:1" ht="16" x14ac:dyDescent="0.25">
      <c r="A16979" s="17"/>
    </row>
    <row r="16980" spans="1:1" ht="16" x14ac:dyDescent="0.25">
      <c r="A16980" s="17"/>
    </row>
    <row r="16981" spans="1:1" ht="16" x14ac:dyDescent="0.25">
      <c r="A16981" s="17"/>
    </row>
    <row r="16982" spans="1:1" ht="16" x14ac:dyDescent="0.25">
      <c r="A16982" s="17"/>
    </row>
    <row r="16983" spans="1:1" ht="16" x14ac:dyDescent="0.25">
      <c r="A16983" s="17"/>
    </row>
    <row r="16984" spans="1:1" ht="16" x14ac:dyDescent="0.25">
      <c r="A16984" s="17"/>
    </row>
    <row r="16985" spans="1:1" ht="16" x14ac:dyDescent="0.25">
      <c r="A16985" s="17"/>
    </row>
    <row r="16986" spans="1:1" ht="16" x14ac:dyDescent="0.25">
      <c r="A16986" s="17"/>
    </row>
    <row r="16987" spans="1:1" ht="16" x14ac:dyDescent="0.25">
      <c r="A16987" s="17"/>
    </row>
    <row r="16988" spans="1:1" ht="16" x14ac:dyDescent="0.25">
      <c r="A16988" s="17"/>
    </row>
    <row r="16989" spans="1:1" ht="16" x14ac:dyDescent="0.25">
      <c r="A16989" s="17"/>
    </row>
    <row r="16990" spans="1:1" ht="16" x14ac:dyDescent="0.25">
      <c r="A16990" s="17"/>
    </row>
    <row r="16991" spans="1:1" ht="16" x14ac:dyDescent="0.25">
      <c r="A16991" s="17"/>
    </row>
    <row r="16992" spans="1:1" ht="16" x14ac:dyDescent="0.25">
      <c r="A16992" s="17"/>
    </row>
    <row r="16993" spans="1:1" ht="16" x14ac:dyDescent="0.25">
      <c r="A16993" s="17"/>
    </row>
    <row r="16994" spans="1:1" ht="16" x14ac:dyDescent="0.25">
      <c r="A16994" s="17"/>
    </row>
    <row r="16995" spans="1:1" ht="16" x14ac:dyDescent="0.25">
      <c r="A16995" s="17"/>
    </row>
    <row r="16996" spans="1:1" ht="16" x14ac:dyDescent="0.25">
      <c r="A16996" s="17"/>
    </row>
    <row r="16997" spans="1:1" ht="16" x14ac:dyDescent="0.25">
      <c r="A16997" s="17"/>
    </row>
    <row r="16998" spans="1:1" ht="16" x14ac:dyDescent="0.25">
      <c r="A16998" s="17"/>
    </row>
    <row r="16999" spans="1:1" ht="16" x14ac:dyDescent="0.25">
      <c r="A16999" s="17"/>
    </row>
    <row r="17000" spans="1:1" ht="16" x14ac:dyDescent="0.25">
      <c r="A17000" s="17"/>
    </row>
    <row r="17001" spans="1:1" ht="16" x14ac:dyDescent="0.25">
      <c r="A17001" s="17"/>
    </row>
    <row r="17002" spans="1:1" ht="16" x14ac:dyDescent="0.25">
      <c r="A17002" s="17"/>
    </row>
    <row r="17003" spans="1:1" ht="16" x14ac:dyDescent="0.25">
      <c r="A17003" s="17"/>
    </row>
    <row r="17004" spans="1:1" ht="16" x14ac:dyDescent="0.25">
      <c r="A17004" s="17"/>
    </row>
    <row r="17005" spans="1:1" ht="16" x14ac:dyDescent="0.25">
      <c r="A17005" s="17"/>
    </row>
    <row r="17006" spans="1:1" ht="16" x14ac:dyDescent="0.25">
      <c r="A17006" s="17"/>
    </row>
    <row r="17007" spans="1:1" ht="16" x14ac:dyDescent="0.25">
      <c r="A17007" s="17"/>
    </row>
    <row r="17008" spans="1:1" ht="16" x14ac:dyDescent="0.25">
      <c r="A17008" s="17"/>
    </row>
    <row r="17009" spans="1:1" ht="16" x14ac:dyDescent="0.25">
      <c r="A17009" s="17"/>
    </row>
    <row r="17010" spans="1:1" ht="16" x14ac:dyDescent="0.25">
      <c r="A17010" s="17"/>
    </row>
    <row r="17011" spans="1:1" ht="16" x14ac:dyDescent="0.25">
      <c r="A17011" s="17"/>
    </row>
    <row r="17012" spans="1:1" ht="16" x14ac:dyDescent="0.25">
      <c r="A17012" s="17"/>
    </row>
    <row r="17013" spans="1:1" ht="16" x14ac:dyDescent="0.25">
      <c r="A17013" s="17"/>
    </row>
    <row r="17014" spans="1:1" ht="16" x14ac:dyDescent="0.25">
      <c r="A17014" s="17"/>
    </row>
    <row r="17015" spans="1:1" ht="16" x14ac:dyDescent="0.25">
      <c r="A17015" s="17"/>
    </row>
    <row r="17016" spans="1:1" ht="16" x14ac:dyDescent="0.25">
      <c r="A17016" s="17"/>
    </row>
    <row r="17017" spans="1:1" ht="16" x14ac:dyDescent="0.25">
      <c r="A17017" s="17"/>
    </row>
    <row r="17018" spans="1:1" ht="16" x14ac:dyDescent="0.25">
      <c r="A17018" s="17"/>
    </row>
    <row r="17019" spans="1:1" ht="16" x14ac:dyDescent="0.25">
      <c r="A17019" s="17"/>
    </row>
    <row r="17020" spans="1:1" ht="16" x14ac:dyDescent="0.25">
      <c r="A17020" s="17"/>
    </row>
    <row r="17021" spans="1:1" ht="16" x14ac:dyDescent="0.25">
      <c r="A17021" s="17"/>
    </row>
    <row r="17022" spans="1:1" ht="16" x14ac:dyDescent="0.25">
      <c r="A17022" s="17"/>
    </row>
    <row r="17023" spans="1:1" ht="16" x14ac:dyDescent="0.25">
      <c r="A17023" s="17"/>
    </row>
    <row r="17024" spans="1:1" ht="16" x14ac:dyDescent="0.25">
      <c r="A17024" s="17"/>
    </row>
    <row r="17025" spans="1:1" ht="16" x14ac:dyDescent="0.25">
      <c r="A17025" s="17"/>
    </row>
    <row r="17026" spans="1:1" ht="16" x14ac:dyDescent="0.25">
      <c r="A17026" s="17"/>
    </row>
    <row r="17027" spans="1:1" ht="16" x14ac:dyDescent="0.25">
      <c r="A17027" s="17"/>
    </row>
    <row r="17028" spans="1:1" ht="16" x14ac:dyDescent="0.25">
      <c r="A17028" s="17"/>
    </row>
    <row r="17029" spans="1:1" ht="16" x14ac:dyDescent="0.25">
      <c r="A17029" s="17"/>
    </row>
    <row r="17030" spans="1:1" ht="16" x14ac:dyDescent="0.25">
      <c r="A17030" s="17"/>
    </row>
    <row r="17031" spans="1:1" ht="16" x14ac:dyDescent="0.25">
      <c r="A17031" s="17"/>
    </row>
    <row r="17032" spans="1:1" ht="16" x14ac:dyDescent="0.25">
      <c r="A17032" s="17"/>
    </row>
    <row r="17033" spans="1:1" ht="16" x14ac:dyDescent="0.25">
      <c r="A17033" s="17"/>
    </row>
    <row r="17034" spans="1:1" ht="16" x14ac:dyDescent="0.25">
      <c r="A17034" s="17"/>
    </row>
    <row r="17035" spans="1:1" ht="16" x14ac:dyDescent="0.25">
      <c r="A17035" s="17"/>
    </row>
    <row r="17036" spans="1:1" ht="16" x14ac:dyDescent="0.25">
      <c r="A17036" s="17"/>
    </row>
    <row r="17037" spans="1:1" ht="16" x14ac:dyDescent="0.25">
      <c r="A17037" s="17"/>
    </row>
    <row r="17038" spans="1:1" ht="16" x14ac:dyDescent="0.25">
      <c r="A17038" s="17"/>
    </row>
    <row r="17039" spans="1:1" ht="16" x14ac:dyDescent="0.25">
      <c r="A17039" s="17"/>
    </row>
    <row r="17040" spans="1:1" ht="16" x14ac:dyDescent="0.25">
      <c r="A17040" s="17"/>
    </row>
    <row r="17041" spans="1:1" ht="16" x14ac:dyDescent="0.25">
      <c r="A17041" s="17"/>
    </row>
    <row r="17042" spans="1:1" ht="16" x14ac:dyDescent="0.25">
      <c r="A17042" s="17"/>
    </row>
    <row r="17043" spans="1:1" ht="16" x14ac:dyDescent="0.25">
      <c r="A17043" s="17"/>
    </row>
    <row r="17044" spans="1:1" ht="16" x14ac:dyDescent="0.25">
      <c r="A17044" s="17"/>
    </row>
    <row r="17045" spans="1:1" ht="16" x14ac:dyDescent="0.25">
      <c r="A17045" s="17"/>
    </row>
    <row r="17046" spans="1:1" ht="16" x14ac:dyDescent="0.25">
      <c r="A17046" s="17"/>
    </row>
    <row r="17047" spans="1:1" ht="16" x14ac:dyDescent="0.25">
      <c r="A17047" s="17"/>
    </row>
    <row r="17048" spans="1:1" ht="16" x14ac:dyDescent="0.25">
      <c r="A17048" s="17"/>
    </row>
    <row r="17049" spans="1:1" ht="16" x14ac:dyDescent="0.25">
      <c r="A17049" s="17"/>
    </row>
    <row r="17050" spans="1:1" ht="16" x14ac:dyDescent="0.25">
      <c r="A17050" s="17"/>
    </row>
    <row r="17051" spans="1:1" ht="16" x14ac:dyDescent="0.25">
      <c r="A17051" s="17"/>
    </row>
    <row r="17052" spans="1:1" ht="16" x14ac:dyDescent="0.25">
      <c r="A17052" s="17"/>
    </row>
    <row r="17053" spans="1:1" ht="16" x14ac:dyDescent="0.25">
      <c r="A17053" s="17"/>
    </row>
    <row r="17054" spans="1:1" ht="16" x14ac:dyDescent="0.25">
      <c r="A17054" s="17"/>
    </row>
    <row r="17055" spans="1:1" ht="16" x14ac:dyDescent="0.25">
      <c r="A17055" s="17"/>
    </row>
    <row r="17056" spans="1:1" ht="16" x14ac:dyDescent="0.25">
      <c r="A17056" s="17"/>
    </row>
    <row r="17057" spans="1:1" ht="16" x14ac:dyDescent="0.25">
      <c r="A17057" s="17"/>
    </row>
    <row r="17058" spans="1:1" ht="16" x14ac:dyDescent="0.25">
      <c r="A17058" s="17"/>
    </row>
    <row r="17059" spans="1:1" ht="16" x14ac:dyDescent="0.25">
      <c r="A17059" s="17"/>
    </row>
    <row r="17060" spans="1:1" ht="16" x14ac:dyDescent="0.25">
      <c r="A17060" s="17"/>
    </row>
    <row r="17061" spans="1:1" ht="16" x14ac:dyDescent="0.25">
      <c r="A17061" s="17"/>
    </row>
    <row r="17062" spans="1:1" ht="16" x14ac:dyDescent="0.25">
      <c r="A17062" s="17"/>
    </row>
    <row r="17063" spans="1:1" ht="16" x14ac:dyDescent="0.25">
      <c r="A17063" s="17"/>
    </row>
    <row r="17064" spans="1:1" ht="16" x14ac:dyDescent="0.25">
      <c r="A17064" s="17"/>
    </row>
    <row r="17065" spans="1:1" ht="16" x14ac:dyDescent="0.25">
      <c r="A17065" s="17"/>
    </row>
    <row r="17066" spans="1:1" ht="16" x14ac:dyDescent="0.25">
      <c r="A17066" s="17"/>
    </row>
    <row r="17067" spans="1:1" ht="16" x14ac:dyDescent="0.25">
      <c r="A17067" s="17"/>
    </row>
    <row r="17068" spans="1:1" ht="16" x14ac:dyDescent="0.25">
      <c r="A17068" s="17"/>
    </row>
    <row r="17069" spans="1:1" ht="16" x14ac:dyDescent="0.25">
      <c r="A17069" s="17"/>
    </row>
    <row r="17070" spans="1:1" ht="16" x14ac:dyDescent="0.25">
      <c r="A17070" s="17"/>
    </row>
    <row r="17071" spans="1:1" ht="16" x14ac:dyDescent="0.25">
      <c r="A17071" s="17"/>
    </row>
    <row r="17072" spans="1:1" ht="16" x14ac:dyDescent="0.25">
      <c r="A17072" s="17"/>
    </row>
    <row r="17073" spans="1:1" ht="16" x14ac:dyDescent="0.25">
      <c r="A17073" s="17"/>
    </row>
    <row r="17074" spans="1:1" ht="16" x14ac:dyDescent="0.25">
      <c r="A17074" s="17"/>
    </row>
    <row r="17075" spans="1:1" ht="16" x14ac:dyDescent="0.25">
      <c r="A17075" s="17"/>
    </row>
    <row r="17076" spans="1:1" ht="16" x14ac:dyDescent="0.25">
      <c r="A17076" s="17"/>
    </row>
    <row r="17077" spans="1:1" ht="16" x14ac:dyDescent="0.25">
      <c r="A17077" s="17"/>
    </row>
    <row r="17078" spans="1:1" ht="16" x14ac:dyDescent="0.25">
      <c r="A17078" s="17"/>
    </row>
    <row r="17079" spans="1:1" ht="16" x14ac:dyDescent="0.25">
      <c r="A17079" s="17"/>
    </row>
    <row r="17080" spans="1:1" ht="16" x14ac:dyDescent="0.25">
      <c r="A17080" s="17"/>
    </row>
    <row r="17081" spans="1:1" ht="16" x14ac:dyDescent="0.25">
      <c r="A17081" s="17"/>
    </row>
    <row r="17082" spans="1:1" ht="16" x14ac:dyDescent="0.25">
      <c r="A17082" s="17"/>
    </row>
    <row r="17083" spans="1:1" ht="16" x14ac:dyDescent="0.25">
      <c r="A17083" s="17"/>
    </row>
    <row r="17084" spans="1:1" ht="16" x14ac:dyDescent="0.25">
      <c r="A17084" s="17"/>
    </row>
    <row r="17085" spans="1:1" ht="16" x14ac:dyDescent="0.25">
      <c r="A17085" s="17"/>
    </row>
    <row r="17086" spans="1:1" ht="16" x14ac:dyDescent="0.25">
      <c r="A17086" s="17"/>
    </row>
    <row r="17087" spans="1:1" ht="16" x14ac:dyDescent="0.25">
      <c r="A17087" s="17"/>
    </row>
    <row r="17088" spans="1:1" ht="16" x14ac:dyDescent="0.25">
      <c r="A17088" s="17"/>
    </row>
    <row r="17089" spans="1:1" ht="16" x14ac:dyDescent="0.25">
      <c r="A17089" s="17"/>
    </row>
    <row r="17090" spans="1:1" ht="16" x14ac:dyDescent="0.25">
      <c r="A17090" s="17"/>
    </row>
    <row r="17091" spans="1:1" ht="16" x14ac:dyDescent="0.25">
      <c r="A17091" s="17"/>
    </row>
    <row r="17092" spans="1:1" ht="16" x14ac:dyDescent="0.25">
      <c r="A17092" s="17"/>
    </row>
    <row r="17093" spans="1:1" ht="16" x14ac:dyDescent="0.25">
      <c r="A17093" s="17"/>
    </row>
    <row r="17094" spans="1:1" ht="16" x14ac:dyDescent="0.25">
      <c r="A17094" s="17"/>
    </row>
    <row r="17095" spans="1:1" ht="16" x14ac:dyDescent="0.25">
      <c r="A17095" s="17"/>
    </row>
    <row r="17096" spans="1:1" ht="16" x14ac:dyDescent="0.25">
      <c r="A17096" s="17"/>
    </row>
    <row r="17097" spans="1:1" ht="16" x14ac:dyDescent="0.25">
      <c r="A17097" s="17"/>
    </row>
    <row r="17098" spans="1:1" ht="16" x14ac:dyDescent="0.25">
      <c r="A17098" s="17"/>
    </row>
    <row r="17099" spans="1:1" ht="16" x14ac:dyDescent="0.25">
      <c r="A17099" s="17"/>
    </row>
    <row r="17100" spans="1:1" ht="16" x14ac:dyDescent="0.25">
      <c r="A17100" s="17"/>
    </row>
    <row r="17101" spans="1:1" ht="16" x14ac:dyDescent="0.25">
      <c r="A17101" s="17"/>
    </row>
    <row r="17102" spans="1:1" ht="16" x14ac:dyDescent="0.25">
      <c r="A17102" s="17"/>
    </row>
    <row r="17103" spans="1:1" ht="16" x14ac:dyDescent="0.25">
      <c r="A17103" s="17"/>
    </row>
    <row r="17104" spans="1:1" ht="16" x14ac:dyDescent="0.25">
      <c r="A17104" s="17"/>
    </row>
    <row r="17105" spans="1:1" ht="16" x14ac:dyDescent="0.25">
      <c r="A17105" s="17"/>
    </row>
    <row r="17106" spans="1:1" ht="16" x14ac:dyDescent="0.25">
      <c r="A17106" s="17"/>
    </row>
    <row r="17107" spans="1:1" ht="16" x14ac:dyDescent="0.25">
      <c r="A17107" s="17"/>
    </row>
    <row r="17108" spans="1:1" ht="16" x14ac:dyDescent="0.25">
      <c r="A17108" s="17"/>
    </row>
    <row r="17109" spans="1:1" ht="16" x14ac:dyDescent="0.25">
      <c r="A17109" s="17"/>
    </row>
    <row r="17110" spans="1:1" ht="16" x14ac:dyDescent="0.25">
      <c r="A17110" s="17"/>
    </row>
    <row r="17111" spans="1:1" ht="16" x14ac:dyDescent="0.25">
      <c r="A17111" s="17"/>
    </row>
    <row r="17112" spans="1:1" ht="16" x14ac:dyDescent="0.25">
      <c r="A17112" s="17"/>
    </row>
    <row r="17113" spans="1:1" ht="16" x14ac:dyDescent="0.25">
      <c r="A17113" s="17"/>
    </row>
    <row r="17114" spans="1:1" ht="16" x14ac:dyDescent="0.25">
      <c r="A17114" s="17"/>
    </row>
    <row r="17115" spans="1:1" ht="16" x14ac:dyDescent="0.25">
      <c r="A17115" s="17"/>
    </row>
    <row r="17116" spans="1:1" ht="16" x14ac:dyDescent="0.25">
      <c r="A17116" s="17"/>
    </row>
    <row r="17117" spans="1:1" ht="16" x14ac:dyDescent="0.25">
      <c r="A17117" s="17"/>
    </row>
    <row r="17118" spans="1:1" ht="16" x14ac:dyDescent="0.25">
      <c r="A17118" s="17"/>
    </row>
    <row r="17119" spans="1:1" ht="16" x14ac:dyDescent="0.25">
      <c r="A17119" s="17"/>
    </row>
    <row r="17120" spans="1:1" ht="16" x14ac:dyDescent="0.25">
      <c r="A17120" s="17"/>
    </row>
    <row r="17121" spans="1:1" ht="16" x14ac:dyDescent="0.25">
      <c r="A17121" s="17"/>
    </row>
    <row r="17122" spans="1:1" ht="16" x14ac:dyDescent="0.25">
      <c r="A17122" s="17"/>
    </row>
    <row r="17123" spans="1:1" ht="16" x14ac:dyDescent="0.25">
      <c r="A17123" s="17"/>
    </row>
    <row r="17124" spans="1:1" ht="16" x14ac:dyDescent="0.25">
      <c r="A17124" s="17"/>
    </row>
    <row r="17125" spans="1:1" ht="16" x14ac:dyDescent="0.25">
      <c r="A17125" s="17"/>
    </row>
    <row r="17126" spans="1:1" ht="16" x14ac:dyDescent="0.25">
      <c r="A17126" s="17"/>
    </row>
    <row r="17127" spans="1:1" ht="16" x14ac:dyDescent="0.25">
      <c r="A17127" s="17"/>
    </row>
    <row r="17128" spans="1:1" ht="16" x14ac:dyDescent="0.25">
      <c r="A17128" s="17"/>
    </row>
    <row r="17129" spans="1:1" ht="16" x14ac:dyDescent="0.25">
      <c r="A17129" s="17"/>
    </row>
    <row r="17130" spans="1:1" ht="16" x14ac:dyDescent="0.25">
      <c r="A17130" s="17"/>
    </row>
    <row r="17131" spans="1:1" ht="16" x14ac:dyDescent="0.25">
      <c r="A17131" s="17"/>
    </row>
    <row r="17132" spans="1:1" ht="16" x14ac:dyDescent="0.25">
      <c r="A17132" s="17"/>
    </row>
    <row r="17133" spans="1:1" ht="16" x14ac:dyDescent="0.25">
      <c r="A17133" s="17"/>
    </row>
    <row r="17134" spans="1:1" ht="16" x14ac:dyDescent="0.25">
      <c r="A17134" s="17"/>
    </row>
    <row r="17135" spans="1:1" ht="16" x14ac:dyDescent="0.25">
      <c r="A17135" s="17"/>
    </row>
    <row r="17136" spans="1:1" ht="16" x14ac:dyDescent="0.25">
      <c r="A17136" s="17"/>
    </row>
    <row r="17137" spans="1:1" ht="16" x14ac:dyDescent="0.25">
      <c r="A17137" s="17"/>
    </row>
    <row r="17138" spans="1:1" ht="16" x14ac:dyDescent="0.25">
      <c r="A17138" s="17"/>
    </row>
    <row r="17139" spans="1:1" ht="16" x14ac:dyDescent="0.25">
      <c r="A17139" s="17"/>
    </row>
    <row r="17140" spans="1:1" ht="16" x14ac:dyDescent="0.25">
      <c r="A17140" s="17"/>
    </row>
    <row r="17141" spans="1:1" ht="16" x14ac:dyDescent="0.25">
      <c r="A17141" s="17"/>
    </row>
    <row r="17142" spans="1:1" ht="16" x14ac:dyDescent="0.25">
      <c r="A17142" s="17"/>
    </row>
    <row r="17143" spans="1:1" ht="16" x14ac:dyDescent="0.25">
      <c r="A17143" s="17"/>
    </row>
    <row r="17144" spans="1:1" ht="16" x14ac:dyDescent="0.25">
      <c r="A17144" s="17"/>
    </row>
    <row r="17145" spans="1:1" ht="16" x14ac:dyDescent="0.25">
      <c r="A17145" s="17"/>
    </row>
    <row r="17146" spans="1:1" ht="16" x14ac:dyDescent="0.25">
      <c r="A17146" s="17"/>
    </row>
    <row r="17147" spans="1:1" ht="16" x14ac:dyDescent="0.25">
      <c r="A17147" s="17"/>
    </row>
    <row r="17148" spans="1:1" ht="16" x14ac:dyDescent="0.25">
      <c r="A17148" s="17"/>
    </row>
    <row r="17149" spans="1:1" ht="16" x14ac:dyDescent="0.25">
      <c r="A17149" s="17"/>
    </row>
    <row r="17150" spans="1:1" ht="16" x14ac:dyDescent="0.25">
      <c r="A17150" s="17"/>
    </row>
    <row r="17151" spans="1:1" ht="16" x14ac:dyDescent="0.25">
      <c r="A17151" s="17"/>
    </row>
    <row r="17152" spans="1:1" ht="16" x14ac:dyDescent="0.25">
      <c r="A17152" s="17"/>
    </row>
    <row r="17153" spans="1:1" ht="16" x14ac:dyDescent="0.25">
      <c r="A17153" s="17"/>
    </row>
    <row r="17154" spans="1:1" ht="16" x14ac:dyDescent="0.25">
      <c r="A17154" s="17"/>
    </row>
    <row r="17155" spans="1:1" ht="16" x14ac:dyDescent="0.25">
      <c r="A17155" s="17"/>
    </row>
    <row r="17156" spans="1:1" ht="16" x14ac:dyDescent="0.25">
      <c r="A17156" s="17"/>
    </row>
    <row r="17157" spans="1:1" ht="16" x14ac:dyDescent="0.25">
      <c r="A17157" s="17"/>
    </row>
    <row r="17158" spans="1:1" ht="16" x14ac:dyDescent="0.25">
      <c r="A17158" s="17"/>
    </row>
    <row r="17159" spans="1:1" ht="16" x14ac:dyDescent="0.25">
      <c r="A17159" s="17"/>
    </row>
    <row r="17160" spans="1:1" ht="16" x14ac:dyDescent="0.25">
      <c r="A17160" s="17"/>
    </row>
    <row r="17161" spans="1:1" ht="16" x14ac:dyDescent="0.25">
      <c r="A17161" s="17"/>
    </row>
    <row r="17162" spans="1:1" ht="16" x14ac:dyDescent="0.25">
      <c r="A17162" s="17"/>
    </row>
    <row r="17163" spans="1:1" ht="16" x14ac:dyDescent="0.25">
      <c r="A17163" s="17"/>
    </row>
    <row r="17164" spans="1:1" ht="16" x14ac:dyDescent="0.25">
      <c r="A17164" s="17"/>
    </row>
    <row r="17165" spans="1:1" ht="16" x14ac:dyDescent="0.25">
      <c r="A17165" s="17"/>
    </row>
    <row r="17166" spans="1:1" ht="16" x14ac:dyDescent="0.25">
      <c r="A17166" s="17"/>
    </row>
    <row r="17167" spans="1:1" ht="16" x14ac:dyDescent="0.25">
      <c r="A17167" s="17"/>
    </row>
    <row r="17168" spans="1:1" ht="16" x14ac:dyDescent="0.25">
      <c r="A17168" s="17"/>
    </row>
    <row r="17169" spans="1:1" ht="16" x14ac:dyDescent="0.25">
      <c r="A17169" s="17"/>
    </row>
    <row r="17170" spans="1:1" ht="16" x14ac:dyDescent="0.25">
      <c r="A17170" s="17"/>
    </row>
    <row r="17171" spans="1:1" ht="16" x14ac:dyDescent="0.25">
      <c r="A17171" s="17"/>
    </row>
    <row r="17172" spans="1:1" ht="16" x14ac:dyDescent="0.25">
      <c r="A17172" s="17"/>
    </row>
    <row r="17173" spans="1:1" ht="16" x14ac:dyDescent="0.25">
      <c r="A17173" s="17"/>
    </row>
    <row r="17174" spans="1:1" ht="16" x14ac:dyDescent="0.25">
      <c r="A17174" s="17"/>
    </row>
    <row r="17175" spans="1:1" ht="16" x14ac:dyDescent="0.25">
      <c r="A17175" s="17"/>
    </row>
    <row r="17176" spans="1:1" ht="16" x14ac:dyDescent="0.25">
      <c r="A17176" s="17"/>
    </row>
    <row r="17177" spans="1:1" ht="16" x14ac:dyDescent="0.25">
      <c r="A17177" s="17"/>
    </row>
    <row r="17178" spans="1:1" ht="16" x14ac:dyDescent="0.25">
      <c r="A17178" s="17"/>
    </row>
    <row r="17179" spans="1:1" ht="16" x14ac:dyDescent="0.25">
      <c r="A17179" s="17"/>
    </row>
    <row r="17180" spans="1:1" ht="16" x14ac:dyDescent="0.25">
      <c r="A17180" s="17"/>
    </row>
    <row r="17181" spans="1:1" ht="16" x14ac:dyDescent="0.25">
      <c r="A17181" s="17"/>
    </row>
    <row r="17182" spans="1:1" ht="16" x14ac:dyDescent="0.25">
      <c r="A17182" s="17"/>
    </row>
    <row r="17183" spans="1:1" ht="16" x14ac:dyDescent="0.25">
      <c r="A17183" s="17"/>
    </row>
    <row r="17184" spans="1:1" ht="16" x14ac:dyDescent="0.25">
      <c r="A17184" s="17"/>
    </row>
    <row r="17185" spans="1:1" ht="16" x14ac:dyDescent="0.25">
      <c r="A17185" s="17"/>
    </row>
    <row r="17186" spans="1:1" ht="16" x14ac:dyDescent="0.25">
      <c r="A17186" s="17"/>
    </row>
    <row r="17187" spans="1:1" ht="16" x14ac:dyDescent="0.25">
      <c r="A17187" s="17"/>
    </row>
    <row r="17188" spans="1:1" ht="16" x14ac:dyDescent="0.25">
      <c r="A17188" s="17"/>
    </row>
    <row r="17189" spans="1:1" ht="16" x14ac:dyDescent="0.25">
      <c r="A17189" s="17"/>
    </row>
    <row r="17190" spans="1:1" ht="16" x14ac:dyDescent="0.25">
      <c r="A17190" s="17"/>
    </row>
    <row r="17191" spans="1:1" ht="16" x14ac:dyDescent="0.25">
      <c r="A17191" s="17"/>
    </row>
    <row r="17192" spans="1:1" ht="16" x14ac:dyDescent="0.25">
      <c r="A17192" s="17"/>
    </row>
    <row r="17193" spans="1:1" ht="16" x14ac:dyDescent="0.25">
      <c r="A17193" s="17"/>
    </row>
    <row r="17194" spans="1:1" ht="16" x14ac:dyDescent="0.25">
      <c r="A17194" s="17"/>
    </row>
    <row r="17195" spans="1:1" ht="16" x14ac:dyDescent="0.25">
      <c r="A17195" s="17"/>
    </row>
    <row r="17196" spans="1:1" ht="16" x14ac:dyDescent="0.25">
      <c r="A17196" s="17"/>
    </row>
    <row r="17197" spans="1:1" ht="16" x14ac:dyDescent="0.25">
      <c r="A17197" s="17"/>
    </row>
    <row r="17198" spans="1:1" ht="16" x14ac:dyDescent="0.25">
      <c r="A17198" s="17"/>
    </row>
    <row r="17199" spans="1:1" ht="16" x14ac:dyDescent="0.25">
      <c r="A17199" s="17"/>
    </row>
    <row r="17200" spans="1:1" ht="16" x14ac:dyDescent="0.25">
      <c r="A17200" s="17"/>
    </row>
    <row r="17201" spans="1:1" ht="16" x14ac:dyDescent="0.25">
      <c r="A17201" s="17"/>
    </row>
    <row r="17202" spans="1:1" ht="16" x14ac:dyDescent="0.25">
      <c r="A17202" s="17"/>
    </row>
    <row r="17203" spans="1:1" ht="16" x14ac:dyDescent="0.25">
      <c r="A17203" s="17"/>
    </row>
    <row r="17204" spans="1:1" ht="16" x14ac:dyDescent="0.25">
      <c r="A17204" s="17"/>
    </row>
    <row r="17205" spans="1:1" ht="16" x14ac:dyDescent="0.25">
      <c r="A17205" s="17"/>
    </row>
    <row r="17206" spans="1:1" ht="16" x14ac:dyDescent="0.25">
      <c r="A17206" s="17"/>
    </row>
    <row r="17207" spans="1:1" ht="16" x14ac:dyDescent="0.25">
      <c r="A17207" s="17"/>
    </row>
    <row r="17208" spans="1:1" ht="16" x14ac:dyDescent="0.25">
      <c r="A17208" s="17"/>
    </row>
    <row r="17209" spans="1:1" ht="16" x14ac:dyDescent="0.25">
      <c r="A17209" s="17"/>
    </row>
    <row r="17210" spans="1:1" ht="16" x14ac:dyDescent="0.25">
      <c r="A17210" s="17"/>
    </row>
    <row r="17211" spans="1:1" ht="16" x14ac:dyDescent="0.25">
      <c r="A17211" s="17"/>
    </row>
    <row r="17212" spans="1:1" ht="16" x14ac:dyDescent="0.25">
      <c r="A17212" s="17"/>
    </row>
    <row r="17213" spans="1:1" ht="16" x14ac:dyDescent="0.25">
      <c r="A17213" s="17"/>
    </row>
    <row r="17214" spans="1:1" ht="16" x14ac:dyDescent="0.25">
      <c r="A17214" s="17"/>
    </row>
    <row r="17215" spans="1:1" ht="16" x14ac:dyDescent="0.25">
      <c r="A17215" s="17"/>
    </row>
    <row r="17216" spans="1:1" ht="16" x14ac:dyDescent="0.25">
      <c r="A17216" s="17"/>
    </row>
    <row r="17217" spans="1:1" ht="16" x14ac:dyDescent="0.25">
      <c r="A17217" s="17"/>
    </row>
    <row r="17218" spans="1:1" ht="16" x14ac:dyDescent="0.25">
      <c r="A17218" s="17"/>
    </row>
    <row r="17219" spans="1:1" ht="16" x14ac:dyDescent="0.25">
      <c r="A17219" s="17"/>
    </row>
    <row r="17220" spans="1:1" ht="16" x14ac:dyDescent="0.25">
      <c r="A17220" s="17"/>
    </row>
    <row r="17221" spans="1:1" ht="16" x14ac:dyDescent="0.25">
      <c r="A17221" s="17"/>
    </row>
    <row r="17222" spans="1:1" ht="16" x14ac:dyDescent="0.25">
      <c r="A17222" s="17"/>
    </row>
    <row r="17223" spans="1:1" ht="16" x14ac:dyDescent="0.25">
      <c r="A17223" s="17"/>
    </row>
    <row r="17224" spans="1:1" ht="16" x14ac:dyDescent="0.25">
      <c r="A17224" s="17"/>
    </row>
    <row r="17225" spans="1:1" ht="16" x14ac:dyDescent="0.25">
      <c r="A17225" s="17"/>
    </row>
    <row r="17226" spans="1:1" ht="16" x14ac:dyDescent="0.25">
      <c r="A17226" s="17"/>
    </row>
    <row r="17227" spans="1:1" ht="16" x14ac:dyDescent="0.25">
      <c r="A17227" s="17"/>
    </row>
    <row r="17228" spans="1:1" ht="16" x14ac:dyDescent="0.25">
      <c r="A17228" s="17"/>
    </row>
    <row r="17229" spans="1:1" ht="16" x14ac:dyDescent="0.25">
      <c r="A17229" s="17"/>
    </row>
    <row r="17230" spans="1:1" ht="16" x14ac:dyDescent="0.25">
      <c r="A17230" s="17"/>
    </row>
    <row r="17231" spans="1:1" ht="16" x14ac:dyDescent="0.25">
      <c r="A17231" s="17"/>
    </row>
    <row r="17232" spans="1:1" ht="16" x14ac:dyDescent="0.25">
      <c r="A17232" s="17"/>
    </row>
    <row r="17233" spans="1:1" ht="16" x14ac:dyDescent="0.25">
      <c r="A17233" s="17"/>
    </row>
    <row r="17234" spans="1:1" ht="16" x14ac:dyDescent="0.25">
      <c r="A17234" s="17"/>
    </row>
    <row r="17235" spans="1:1" ht="16" x14ac:dyDescent="0.25">
      <c r="A17235" s="17"/>
    </row>
    <row r="17236" spans="1:1" ht="16" x14ac:dyDescent="0.25">
      <c r="A17236" s="17"/>
    </row>
    <row r="17237" spans="1:1" ht="16" x14ac:dyDescent="0.25">
      <c r="A17237" s="17"/>
    </row>
    <row r="17238" spans="1:1" ht="16" x14ac:dyDescent="0.25">
      <c r="A17238" s="17"/>
    </row>
    <row r="17239" spans="1:1" ht="16" x14ac:dyDescent="0.25">
      <c r="A17239" s="17"/>
    </row>
    <row r="17240" spans="1:1" ht="16" x14ac:dyDescent="0.25">
      <c r="A17240" s="17"/>
    </row>
    <row r="17241" spans="1:1" ht="16" x14ac:dyDescent="0.25">
      <c r="A17241" s="17"/>
    </row>
    <row r="17242" spans="1:1" ht="16" x14ac:dyDescent="0.25">
      <c r="A17242" s="17"/>
    </row>
    <row r="17243" spans="1:1" ht="16" x14ac:dyDescent="0.25">
      <c r="A17243" s="17"/>
    </row>
    <row r="17244" spans="1:1" ht="16" x14ac:dyDescent="0.25">
      <c r="A17244" s="17"/>
    </row>
    <row r="17245" spans="1:1" ht="16" x14ac:dyDescent="0.25">
      <c r="A17245" s="17"/>
    </row>
    <row r="17246" spans="1:1" ht="16" x14ac:dyDescent="0.25">
      <c r="A17246" s="17"/>
    </row>
    <row r="17247" spans="1:1" ht="16" x14ac:dyDescent="0.25">
      <c r="A17247" s="17"/>
    </row>
    <row r="17248" spans="1:1" ht="16" x14ac:dyDescent="0.25">
      <c r="A17248" s="17"/>
    </row>
    <row r="17249" spans="1:1" ht="16" x14ac:dyDescent="0.25">
      <c r="A17249" s="17"/>
    </row>
    <row r="17250" spans="1:1" ht="16" x14ac:dyDescent="0.25">
      <c r="A17250" s="17"/>
    </row>
    <row r="17251" spans="1:1" ht="16" x14ac:dyDescent="0.25">
      <c r="A17251" s="17"/>
    </row>
    <row r="17252" spans="1:1" ht="16" x14ac:dyDescent="0.25">
      <c r="A17252" s="17"/>
    </row>
    <row r="17253" spans="1:1" ht="16" x14ac:dyDescent="0.25">
      <c r="A17253" s="17"/>
    </row>
    <row r="17254" spans="1:1" ht="16" x14ac:dyDescent="0.25">
      <c r="A17254" s="17"/>
    </row>
    <row r="17255" spans="1:1" ht="16" x14ac:dyDescent="0.25">
      <c r="A17255" s="17"/>
    </row>
    <row r="17256" spans="1:1" ht="16" x14ac:dyDescent="0.25">
      <c r="A17256" s="17"/>
    </row>
    <row r="17257" spans="1:1" ht="16" x14ac:dyDescent="0.25">
      <c r="A17257" s="17"/>
    </row>
    <row r="17258" spans="1:1" ht="16" x14ac:dyDescent="0.25">
      <c r="A17258" s="17"/>
    </row>
    <row r="17259" spans="1:1" ht="16" x14ac:dyDescent="0.25">
      <c r="A17259" s="17"/>
    </row>
    <row r="17260" spans="1:1" ht="16" x14ac:dyDescent="0.25">
      <c r="A17260" s="17"/>
    </row>
    <row r="17261" spans="1:1" ht="16" x14ac:dyDescent="0.25">
      <c r="A17261" s="17"/>
    </row>
    <row r="17262" spans="1:1" ht="16" x14ac:dyDescent="0.25">
      <c r="A17262" s="17"/>
    </row>
    <row r="17263" spans="1:1" ht="16" x14ac:dyDescent="0.25">
      <c r="A17263" s="17"/>
    </row>
    <row r="17264" spans="1:1" ht="16" x14ac:dyDescent="0.25">
      <c r="A17264" s="17"/>
    </row>
    <row r="17265" spans="1:1" ht="16" x14ac:dyDescent="0.25">
      <c r="A17265" s="17"/>
    </row>
    <row r="17266" spans="1:1" ht="16" x14ac:dyDescent="0.25">
      <c r="A17266" s="17"/>
    </row>
    <row r="17267" spans="1:1" ht="16" x14ac:dyDescent="0.25">
      <c r="A17267" s="17"/>
    </row>
    <row r="17268" spans="1:1" ht="16" x14ac:dyDescent="0.25">
      <c r="A17268" s="17"/>
    </row>
    <row r="17269" spans="1:1" ht="16" x14ac:dyDescent="0.25">
      <c r="A17269" s="17"/>
    </row>
    <row r="17270" spans="1:1" ht="16" x14ac:dyDescent="0.25">
      <c r="A17270" s="17"/>
    </row>
    <row r="17271" spans="1:1" ht="16" x14ac:dyDescent="0.25">
      <c r="A17271" s="17"/>
    </row>
    <row r="17272" spans="1:1" ht="16" x14ac:dyDescent="0.25">
      <c r="A17272" s="17"/>
    </row>
    <row r="17273" spans="1:1" ht="16" x14ac:dyDescent="0.25">
      <c r="A17273" s="17"/>
    </row>
    <row r="17274" spans="1:1" ht="16" x14ac:dyDescent="0.25">
      <c r="A17274" s="17"/>
    </row>
    <row r="17275" spans="1:1" ht="16" x14ac:dyDescent="0.25">
      <c r="A17275" s="17"/>
    </row>
    <row r="17276" spans="1:1" ht="16" x14ac:dyDescent="0.25">
      <c r="A17276" s="17"/>
    </row>
    <row r="17277" spans="1:1" ht="16" x14ac:dyDescent="0.25">
      <c r="A17277" s="17"/>
    </row>
    <row r="17278" spans="1:1" ht="16" x14ac:dyDescent="0.25">
      <c r="A17278" s="17"/>
    </row>
    <row r="17279" spans="1:1" ht="16" x14ac:dyDescent="0.25">
      <c r="A17279" s="17"/>
    </row>
    <row r="17280" spans="1:1" ht="16" x14ac:dyDescent="0.25">
      <c r="A17280" s="17"/>
    </row>
    <row r="17281" spans="1:1" ht="16" x14ac:dyDescent="0.25">
      <c r="A17281" s="17"/>
    </row>
    <row r="17282" spans="1:1" ht="16" x14ac:dyDescent="0.25">
      <c r="A17282" s="17"/>
    </row>
    <row r="17283" spans="1:1" ht="16" x14ac:dyDescent="0.25">
      <c r="A17283" s="17"/>
    </row>
    <row r="17284" spans="1:1" ht="16" x14ac:dyDescent="0.25">
      <c r="A17284" s="17"/>
    </row>
    <row r="17285" spans="1:1" ht="16" x14ac:dyDescent="0.25">
      <c r="A17285" s="17"/>
    </row>
    <row r="17286" spans="1:1" ht="16" x14ac:dyDescent="0.25">
      <c r="A17286" s="17"/>
    </row>
    <row r="17287" spans="1:1" ht="16" x14ac:dyDescent="0.25">
      <c r="A17287" s="17"/>
    </row>
    <row r="17288" spans="1:1" ht="16" x14ac:dyDescent="0.25">
      <c r="A17288" s="17"/>
    </row>
    <row r="17289" spans="1:1" ht="16" x14ac:dyDescent="0.25">
      <c r="A17289" s="17"/>
    </row>
    <row r="17290" spans="1:1" ht="16" x14ac:dyDescent="0.25">
      <c r="A17290" s="17"/>
    </row>
    <row r="17291" spans="1:1" ht="16" x14ac:dyDescent="0.25">
      <c r="A17291" s="17"/>
    </row>
    <row r="17292" spans="1:1" ht="16" x14ac:dyDescent="0.25">
      <c r="A17292" s="17"/>
    </row>
    <row r="17293" spans="1:1" ht="16" x14ac:dyDescent="0.25">
      <c r="A17293" s="17"/>
    </row>
    <row r="17294" spans="1:1" ht="16" x14ac:dyDescent="0.25">
      <c r="A17294" s="17"/>
    </row>
    <row r="17295" spans="1:1" ht="16" x14ac:dyDescent="0.25">
      <c r="A17295" s="17"/>
    </row>
    <row r="17296" spans="1:1" ht="16" x14ac:dyDescent="0.25">
      <c r="A17296" s="17"/>
    </row>
    <row r="17297" spans="1:1" ht="16" x14ac:dyDescent="0.25">
      <c r="A17297" s="17"/>
    </row>
    <row r="17298" spans="1:1" ht="16" x14ac:dyDescent="0.25">
      <c r="A17298" s="17"/>
    </row>
    <row r="17299" spans="1:1" ht="16" x14ac:dyDescent="0.25">
      <c r="A17299" s="17"/>
    </row>
    <row r="17300" spans="1:1" ht="16" x14ac:dyDescent="0.25">
      <c r="A17300" s="17"/>
    </row>
    <row r="17301" spans="1:1" ht="16" x14ac:dyDescent="0.25">
      <c r="A17301" s="17"/>
    </row>
    <row r="17302" spans="1:1" ht="16" x14ac:dyDescent="0.25">
      <c r="A17302" s="17"/>
    </row>
    <row r="17303" spans="1:1" ht="16" x14ac:dyDescent="0.25">
      <c r="A17303" s="17"/>
    </row>
    <row r="17304" spans="1:1" ht="16" x14ac:dyDescent="0.25">
      <c r="A17304" s="17"/>
    </row>
    <row r="17305" spans="1:1" ht="16" x14ac:dyDescent="0.25">
      <c r="A17305" s="17"/>
    </row>
    <row r="17306" spans="1:1" ht="16" x14ac:dyDescent="0.25">
      <c r="A17306" s="17"/>
    </row>
    <row r="17307" spans="1:1" ht="16" x14ac:dyDescent="0.25">
      <c r="A17307" s="17"/>
    </row>
    <row r="17308" spans="1:1" ht="16" x14ac:dyDescent="0.25">
      <c r="A17308" s="17"/>
    </row>
    <row r="17309" spans="1:1" ht="16" x14ac:dyDescent="0.25">
      <c r="A17309" s="17"/>
    </row>
    <row r="17310" spans="1:1" ht="16" x14ac:dyDescent="0.25">
      <c r="A17310" s="17"/>
    </row>
    <row r="17311" spans="1:1" ht="16" x14ac:dyDescent="0.25">
      <c r="A17311" s="17"/>
    </row>
    <row r="17312" spans="1:1" ht="16" x14ac:dyDescent="0.25">
      <c r="A17312" s="17"/>
    </row>
    <row r="17313" spans="1:1" ht="16" x14ac:dyDescent="0.25">
      <c r="A17313" s="17"/>
    </row>
    <row r="17314" spans="1:1" ht="16" x14ac:dyDescent="0.25">
      <c r="A17314" s="17"/>
    </row>
    <row r="17315" spans="1:1" ht="16" x14ac:dyDescent="0.25">
      <c r="A17315" s="17"/>
    </row>
    <row r="17316" spans="1:1" ht="16" x14ac:dyDescent="0.25">
      <c r="A17316" s="17"/>
    </row>
    <row r="17317" spans="1:1" ht="16" x14ac:dyDescent="0.25">
      <c r="A17317" s="17"/>
    </row>
    <row r="17318" spans="1:1" ht="16" x14ac:dyDescent="0.25">
      <c r="A17318" s="17"/>
    </row>
    <row r="17319" spans="1:1" ht="16" x14ac:dyDescent="0.25">
      <c r="A17319" s="17"/>
    </row>
    <row r="17320" spans="1:1" ht="16" x14ac:dyDescent="0.25">
      <c r="A17320" s="17"/>
    </row>
    <row r="17321" spans="1:1" ht="16" x14ac:dyDescent="0.25">
      <c r="A17321" s="17"/>
    </row>
    <row r="17322" spans="1:1" ht="16" x14ac:dyDescent="0.25">
      <c r="A17322" s="17"/>
    </row>
    <row r="17323" spans="1:1" ht="16" x14ac:dyDescent="0.25">
      <c r="A17323" s="17"/>
    </row>
    <row r="17324" spans="1:1" ht="16" x14ac:dyDescent="0.25">
      <c r="A17324" s="17"/>
    </row>
    <row r="17325" spans="1:1" ht="16" x14ac:dyDescent="0.25">
      <c r="A17325" s="17"/>
    </row>
    <row r="17326" spans="1:1" ht="16" x14ac:dyDescent="0.25">
      <c r="A17326" s="17"/>
    </row>
    <row r="17327" spans="1:1" ht="16" x14ac:dyDescent="0.25">
      <c r="A17327" s="17"/>
    </row>
    <row r="17328" spans="1:1" ht="16" x14ac:dyDescent="0.25">
      <c r="A17328" s="17"/>
    </row>
    <row r="17329" spans="1:1" ht="16" x14ac:dyDescent="0.25">
      <c r="A17329" s="17"/>
    </row>
    <row r="17330" spans="1:1" ht="16" x14ac:dyDescent="0.25">
      <c r="A17330" s="17"/>
    </row>
    <row r="17331" spans="1:1" ht="16" x14ac:dyDescent="0.25">
      <c r="A17331" s="17"/>
    </row>
    <row r="17332" spans="1:1" ht="16" x14ac:dyDescent="0.25">
      <c r="A17332" s="17"/>
    </row>
    <row r="17333" spans="1:1" ht="16" x14ac:dyDescent="0.25">
      <c r="A17333" s="17"/>
    </row>
    <row r="17334" spans="1:1" ht="16" x14ac:dyDescent="0.25">
      <c r="A17334" s="17"/>
    </row>
    <row r="17335" spans="1:1" ht="16" x14ac:dyDescent="0.25">
      <c r="A17335" s="17"/>
    </row>
    <row r="17336" spans="1:1" ht="16" x14ac:dyDescent="0.25">
      <c r="A17336" s="17"/>
    </row>
    <row r="17337" spans="1:1" ht="16" x14ac:dyDescent="0.25">
      <c r="A17337" s="17"/>
    </row>
    <row r="17338" spans="1:1" ht="16" x14ac:dyDescent="0.25">
      <c r="A17338" s="17"/>
    </row>
    <row r="17339" spans="1:1" ht="16" x14ac:dyDescent="0.25">
      <c r="A17339" s="17"/>
    </row>
    <row r="17340" spans="1:1" ht="16" x14ac:dyDescent="0.25">
      <c r="A17340" s="17"/>
    </row>
    <row r="17341" spans="1:1" ht="16" x14ac:dyDescent="0.25">
      <c r="A17341" s="17"/>
    </row>
    <row r="17342" spans="1:1" ht="16" x14ac:dyDescent="0.25">
      <c r="A17342" s="17"/>
    </row>
    <row r="17343" spans="1:1" ht="16" x14ac:dyDescent="0.25">
      <c r="A17343" s="17"/>
    </row>
    <row r="17344" spans="1:1" ht="16" x14ac:dyDescent="0.25">
      <c r="A17344" s="17"/>
    </row>
    <row r="17345" spans="1:1" ht="16" x14ac:dyDescent="0.25">
      <c r="A17345" s="17"/>
    </row>
    <row r="17346" spans="1:1" ht="16" x14ac:dyDescent="0.25">
      <c r="A17346" s="17"/>
    </row>
    <row r="17347" spans="1:1" ht="16" x14ac:dyDescent="0.25">
      <c r="A17347" s="17"/>
    </row>
    <row r="17348" spans="1:1" ht="16" x14ac:dyDescent="0.25">
      <c r="A17348" s="17"/>
    </row>
    <row r="17349" spans="1:1" ht="16" x14ac:dyDescent="0.25">
      <c r="A17349" s="17"/>
    </row>
    <row r="17350" spans="1:1" ht="16" x14ac:dyDescent="0.25">
      <c r="A17350" s="17"/>
    </row>
    <row r="17351" spans="1:1" ht="16" x14ac:dyDescent="0.25">
      <c r="A17351" s="17"/>
    </row>
    <row r="17352" spans="1:1" ht="16" x14ac:dyDescent="0.25">
      <c r="A17352" s="17"/>
    </row>
    <row r="17353" spans="1:1" ht="16" x14ac:dyDescent="0.25">
      <c r="A17353" s="17"/>
    </row>
    <row r="17354" spans="1:1" ht="16" x14ac:dyDescent="0.25">
      <c r="A17354" s="17"/>
    </row>
    <row r="17355" spans="1:1" ht="16" x14ac:dyDescent="0.25">
      <c r="A17355" s="17"/>
    </row>
    <row r="17356" spans="1:1" ht="16" x14ac:dyDescent="0.25">
      <c r="A17356" s="17"/>
    </row>
    <row r="17357" spans="1:1" ht="16" x14ac:dyDescent="0.25">
      <c r="A17357" s="17"/>
    </row>
    <row r="17358" spans="1:1" ht="16" x14ac:dyDescent="0.25">
      <c r="A17358" s="17"/>
    </row>
    <row r="17359" spans="1:1" ht="16" x14ac:dyDescent="0.25">
      <c r="A17359" s="17"/>
    </row>
    <row r="17360" spans="1:1" ht="16" x14ac:dyDescent="0.25">
      <c r="A17360" s="17"/>
    </row>
    <row r="17361" spans="1:1" ht="16" x14ac:dyDescent="0.25">
      <c r="A17361" s="17"/>
    </row>
    <row r="17362" spans="1:1" ht="16" x14ac:dyDescent="0.25">
      <c r="A17362" s="17"/>
    </row>
    <row r="17363" spans="1:1" ht="16" x14ac:dyDescent="0.25">
      <c r="A17363" s="17"/>
    </row>
    <row r="17364" spans="1:1" ht="16" x14ac:dyDescent="0.25">
      <c r="A17364" s="17"/>
    </row>
    <row r="17365" spans="1:1" ht="16" x14ac:dyDescent="0.25">
      <c r="A17365" s="17"/>
    </row>
    <row r="17366" spans="1:1" ht="16" x14ac:dyDescent="0.25">
      <c r="A17366" s="17"/>
    </row>
    <row r="17367" spans="1:1" ht="16" x14ac:dyDescent="0.25">
      <c r="A17367" s="17"/>
    </row>
    <row r="17368" spans="1:1" ht="16" x14ac:dyDescent="0.25">
      <c r="A17368" s="17"/>
    </row>
    <row r="17369" spans="1:1" ht="16" x14ac:dyDescent="0.25">
      <c r="A17369" s="17"/>
    </row>
    <row r="17370" spans="1:1" ht="16" x14ac:dyDescent="0.25">
      <c r="A17370" s="17"/>
    </row>
    <row r="17371" spans="1:1" ht="16" x14ac:dyDescent="0.25">
      <c r="A17371" s="17"/>
    </row>
    <row r="17372" spans="1:1" ht="16" x14ac:dyDescent="0.25">
      <c r="A17372" s="17"/>
    </row>
    <row r="17373" spans="1:1" ht="16" x14ac:dyDescent="0.25">
      <c r="A17373" s="17"/>
    </row>
    <row r="17374" spans="1:1" ht="16" x14ac:dyDescent="0.25">
      <c r="A17374" s="17"/>
    </row>
    <row r="17375" spans="1:1" ht="16" x14ac:dyDescent="0.25">
      <c r="A17375" s="17"/>
    </row>
    <row r="17376" spans="1:1" ht="16" x14ac:dyDescent="0.25">
      <c r="A17376" s="17"/>
    </row>
    <row r="17377" spans="1:1" ht="16" x14ac:dyDescent="0.25">
      <c r="A17377" s="17"/>
    </row>
    <row r="17378" spans="1:1" ht="16" x14ac:dyDescent="0.25">
      <c r="A17378" s="17"/>
    </row>
    <row r="17379" spans="1:1" ht="16" x14ac:dyDescent="0.25">
      <c r="A17379" s="17"/>
    </row>
    <row r="17380" spans="1:1" ht="16" x14ac:dyDescent="0.25">
      <c r="A17380" s="17"/>
    </row>
    <row r="17381" spans="1:1" ht="16" x14ac:dyDescent="0.25">
      <c r="A17381" s="17"/>
    </row>
    <row r="17382" spans="1:1" ht="16" x14ac:dyDescent="0.25">
      <c r="A17382" s="17"/>
    </row>
    <row r="17383" spans="1:1" ht="16" x14ac:dyDescent="0.25">
      <c r="A17383" s="17"/>
    </row>
    <row r="17384" spans="1:1" ht="16" x14ac:dyDescent="0.25">
      <c r="A17384" s="17"/>
    </row>
    <row r="17385" spans="1:1" ht="16" x14ac:dyDescent="0.25">
      <c r="A17385" s="17"/>
    </row>
    <row r="17386" spans="1:1" ht="16" x14ac:dyDescent="0.25">
      <c r="A17386" s="17"/>
    </row>
    <row r="17387" spans="1:1" ht="16" x14ac:dyDescent="0.25">
      <c r="A17387" s="17"/>
    </row>
    <row r="17388" spans="1:1" ht="16" x14ac:dyDescent="0.25">
      <c r="A17388" s="17"/>
    </row>
    <row r="17389" spans="1:1" ht="16" x14ac:dyDescent="0.25">
      <c r="A17389" s="17"/>
    </row>
    <row r="17390" spans="1:1" ht="16" x14ac:dyDescent="0.25">
      <c r="A17390" s="17"/>
    </row>
    <row r="17391" spans="1:1" ht="16" x14ac:dyDescent="0.25">
      <c r="A17391" s="17"/>
    </row>
    <row r="17392" spans="1:1" ht="16" x14ac:dyDescent="0.25">
      <c r="A17392" s="17"/>
    </row>
    <row r="17393" spans="1:1" ht="16" x14ac:dyDescent="0.25">
      <c r="A17393" s="17"/>
    </row>
    <row r="17394" spans="1:1" ht="16" x14ac:dyDescent="0.25">
      <c r="A17394" s="17"/>
    </row>
    <row r="17395" spans="1:1" ht="16" x14ac:dyDescent="0.25">
      <c r="A17395" s="17"/>
    </row>
    <row r="17396" spans="1:1" ht="16" x14ac:dyDescent="0.25">
      <c r="A17396" s="17"/>
    </row>
    <row r="17397" spans="1:1" ht="16" x14ac:dyDescent="0.25">
      <c r="A17397" s="17"/>
    </row>
    <row r="17398" spans="1:1" ht="16" x14ac:dyDescent="0.25">
      <c r="A17398" s="17"/>
    </row>
    <row r="17399" spans="1:1" ht="16" x14ac:dyDescent="0.25">
      <c r="A17399" s="17"/>
    </row>
    <row r="17400" spans="1:1" ht="16" x14ac:dyDescent="0.25">
      <c r="A17400" s="17"/>
    </row>
    <row r="17401" spans="1:1" ht="16" x14ac:dyDescent="0.25">
      <c r="A17401" s="17"/>
    </row>
    <row r="17402" spans="1:1" ht="16" x14ac:dyDescent="0.25">
      <c r="A17402" s="17"/>
    </row>
    <row r="17403" spans="1:1" ht="16" x14ac:dyDescent="0.25">
      <c r="A17403" s="17"/>
    </row>
    <row r="17404" spans="1:1" ht="16" x14ac:dyDescent="0.25">
      <c r="A17404" s="17"/>
    </row>
    <row r="17405" spans="1:1" ht="16" x14ac:dyDescent="0.25">
      <c r="A17405" s="17"/>
    </row>
    <row r="17406" spans="1:1" ht="16" x14ac:dyDescent="0.25">
      <c r="A17406" s="17"/>
    </row>
    <row r="17407" spans="1:1" ht="16" x14ac:dyDescent="0.25">
      <c r="A17407" s="17"/>
    </row>
    <row r="17408" spans="1:1" ht="16" x14ac:dyDescent="0.25">
      <c r="A17408" s="17"/>
    </row>
    <row r="17409" spans="1:1" ht="16" x14ac:dyDescent="0.25">
      <c r="A17409" s="17"/>
    </row>
    <row r="17410" spans="1:1" ht="16" x14ac:dyDescent="0.25">
      <c r="A17410" s="17"/>
    </row>
    <row r="17411" spans="1:1" ht="16" x14ac:dyDescent="0.25">
      <c r="A17411" s="17"/>
    </row>
    <row r="17412" spans="1:1" ht="16" x14ac:dyDescent="0.25">
      <c r="A17412" s="17"/>
    </row>
    <row r="17413" spans="1:1" ht="16" x14ac:dyDescent="0.25">
      <c r="A17413" s="17"/>
    </row>
    <row r="17414" spans="1:1" ht="16" x14ac:dyDescent="0.25">
      <c r="A17414" s="17"/>
    </row>
    <row r="17415" spans="1:1" ht="16" x14ac:dyDescent="0.25">
      <c r="A17415" s="17"/>
    </row>
    <row r="17416" spans="1:1" ht="16" x14ac:dyDescent="0.25">
      <c r="A17416" s="17"/>
    </row>
    <row r="17417" spans="1:1" ht="16" x14ac:dyDescent="0.25">
      <c r="A17417" s="17"/>
    </row>
    <row r="17418" spans="1:1" ht="16" x14ac:dyDescent="0.25">
      <c r="A17418" s="17"/>
    </row>
    <row r="17419" spans="1:1" ht="16" x14ac:dyDescent="0.25">
      <c r="A17419" s="17"/>
    </row>
    <row r="17420" spans="1:1" ht="16" x14ac:dyDescent="0.25">
      <c r="A17420" s="17"/>
    </row>
    <row r="17421" spans="1:1" ht="16" x14ac:dyDescent="0.25">
      <c r="A17421" s="17"/>
    </row>
    <row r="17422" spans="1:1" ht="16" x14ac:dyDescent="0.25">
      <c r="A17422" s="17"/>
    </row>
    <row r="17423" spans="1:1" ht="16" x14ac:dyDescent="0.25">
      <c r="A17423" s="17"/>
    </row>
    <row r="17424" spans="1:1" ht="16" x14ac:dyDescent="0.25">
      <c r="A17424" s="17"/>
    </row>
    <row r="17425" spans="1:1" ht="16" x14ac:dyDescent="0.25">
      <c r="A17425" s="17"/>
    </row>
    <row r="17426" spans="1:1" ht="16" x14ac:dyDescent="0.25">
      <c r="A17426" s="17"/>
    </row>
    <row r="17427" spans="1:1" ht="16" x14ac:dyDescent="0.25">
      <c r="A17427" s="17"/>
    </row>
    <row r="17428" spans="1:1" ht="16" x14ac:dyDescent="0.25">
      <c r="A17428" s="17"/>
    </row>
    <row r="17429" spans="1:1" ht="16" x14ac:dyDescent="0.25">
      <c r="A17429" s="17"/>
    </row>
    <row r="17430" spans="1:1" ht="16" x14ac:dyDescent="0.25">
      <c r="A17430" s="17"/>
    </row>
    <row r="17431" spans="1:1" ht="16" x14ac:dyDescent="0.25">
      <c r="A17431" s="17"/>
    </row>
    <row r="17432" spans="1:1" ht="16" x14ac:dyDescent="0.25">
      <c r="A17432" s="17"/>
    </row>
    <row r="17433" spans="1:1" ht="16" x14ac:dyDescent="0.25">
      <c r="A17433" s="17"/>
    </row>
    <row r="17434" spans="1:1" ht="16" x14ac:dyDescent="0.25">
      <c r="A17434" s="17"/>
    </row>
    <row r="17435" spans="1:1" ht="16" x14ac:dyDescent="0.25">
      <c r="A17435" s="17"/>
    </row>
    <row r="17436" spans="1:1" ht="16" x14ac:dyDescent="0.25">
      <c r="A17436" s="17"/>
    </row>
    <row r="17437" spans="1:1" ht="16" x14ac:dyDescent="0.25">
      <c r="A17437" s="17"/>
    </row>
    <row r="17438" spans="1:1" ht="16" x14ac:dyDescent="0.25">
      <c r="A17438" s="17"/>
    </row>
    <row r="17439" spans="1:1" ht="16" x14ac:dyDescent="0.25">
      <c r="A17439" s="17"/>
    </row>
    <row r="17440" spans="1:1" ht="16" x14ac:dyDescent="0.25">
      <c r="A17440" s="17"/>
    </row>
    <row r="17441" spans="1:1" ht="16" x14ac:dyDescent="0.25">
      <c r="A17441" s="17"/>
    </row>
    <row r="17442" spans="1:1" ht="16" x14ac:dyDescent="0.25">
      <c r="A17442" s="17"/>
    </row>
    <row r="17443" spans="1:1" ht="16" x14ac:dyDescent="0.25">
      <c r="A17443" s="17"/>
    </row>
    <row r="17444" spans="1:1" ht="16" x14ac:dyDescent="0.25">
      <c r="A17444" s="17"/>
    </row>
    <row r="17445" spans="1:1" ht="16" x14ac:dyDescent="0.25">
      <c r="A17445" s="17"/>
    </row>
    <row r="17446" spans="1:1" ht="16" x14ac:dyDescent="0.25">
      <c r="A17446" s="17"/>
    </row>
    <row r="17447" spans="1:1" ht="16" x14ac:dyDescent="0.25">
      <c r="A17447" s="17"/>
    </row>
    <row r="17448" spans="1:1" ht="16" x14ac:dyDescent="0.25">
      <c r="A17448" s="17"/>
    </row>
    <row r="17449" spans="1:1" ht="16" x14ac:dyDescent="0.25">
      <c r="A17449" s="17"/>
    </row>
    <row r="17450" spans="1:1" ht="16" x14ac:dyDescent="0.25">
      <c r="A17450" s="17"/>
    </row>
    <row r="17451" spans="1:1" ht="16" x14ac:dyDescent="0.25">
      <c r="A17451" s="17"/>
    </row>
    <row r="17452" spans="1:1" ht="16" x14ac:dyDescent="0.25">
      <c r="A17452" s="17"/>
    </row>
    <row r="17453" spans="1:1" ht="16" x14ac:dyDescent="0.25">
      <c r="A17453" s="17"/>
    </row>
    <row r="17454" spans="1:1" ht="16" x14ac:dyDescent="0.25">
      <c r="A17454" s="17"/>
    </row>
    <row r="17455" spans="1:1" ht="16" x14ac:dyDescent="0.25">
      <c r="A17455" s="17"/>
    </row>
    <row r="17456" spans="1:1" ht="16" x14ac:dyDescent="0.25">
      <c r="A17456" s="17"/>
    </row>
    <row r="17457" spans="1:1" ht="16" x14ac:dyDescent="0.25">
      <c r="A17457" s="17"/>
    </row>
    <row r="17458" spans="1:1" ht="16" x14ac:dyDescent="0.25">
      <c r="A17458" s="17"/>
    </row>
    <row r="17459" spans="1:1" ht="16" x14ac:dyDescent="0.25">
      <c r="A17459" s="17"/>
    </row>
    <row r="17460" spans="1:1" ht="16" x14ac:dyDescent="0.25">
      <c r="A17460" s="17"/>
    </row>
    <row r="17461" spans="1:1" ht="16" x14ac:dyDescent="0.25">
      <c r="A17461" s="17"/>
    </row>
    <row r="17462" spans="1:1" ht="16" x14ac:dyDescent="0.25">
      <c r="A17462" s="17"/>
    </row>
    <row r="17463" spans="1:1" ht="16" x14ac:dyDescent="0.25">
      <c r="A17463" s="17"/>
    </row>
    <row r="17464" spans="1:1" ht="16" x14ac:dyDescent="0.25">
      <c r="A17464" s="17"/>
    </row>
    <row r="17465" spans="1:1" ht="16" x14ac:dyDescent="0.25">
      <c r="A17465" s="17"/>
    </row>
    <row r="17466" spans="1:1" ht="16" x14ac:dyDescent="0.25">
      <c r="A17466" s="17"/>
    </row>
    <row r="17467" spans="1:1" ht="16" x14ac:dyDescent="0.25">
      <c r="A17467" s="17"/>
    </row>
    <row r="17468" spans="1:1" ht="16" x14ac:dyDescent="0.25">
      <c r="A17468" s="17"/>
    </row>
    <row r="17469" spans="1:1" ht="16" x14ac:dyDescent="0.25">
      <c r="A17469" s="17"/>
    </row>
    <row r="17470" spans="1:1" ht="16" x14ac:dyDescent="0.25">
      <c r="A17470" s="17"/>
    </row>
    <row r="17471" spans="1:1" ht="16" x14ac:dyDescent="0.25">
      <c r="A17471" s="17"/>
    </row>
    <row r="17472" spans="1:1" ht="16" x14ac:dyDescent="0.25">
      <c r="A17472" s="17"/>
    </row>
    <row r="17473" spans="1:1" ht="16" x14ac:dyDescent="0.25">
      <c r="A17473" s="17"/>
    </row>
    <row r="17474" spans="1:1" ht="16" x14ac:dyDescent="0.25">
      <c r="A17474" s="17"/>
    </row>
    <row r="17475" spans="1:1" ht="16" x14ac:dyDescent="0.25">
      <c r="A17475" s="17"/>
    </row>
    <row r="17476" spans="1:1" ht="16" x14ac:dyDescent="0.25">
      <c r="A17476" s="17"/>
    </row>
    <row r="17477" spans="1:1" ht="16" x14ac:dyDescent="0.25">
      <c r="A17477" s="17"/>
    </row>
    <row r="17478" spans="1:1" ht="16" x14ac:dyDescent="0.25">
      <c r="A17478" s="17"/>
    </row>
    <row r="17479" spans="1:1" ht="16" x14ac:dyDescent="0.25">
      <c r="A17479" s="17"/>
    </row>
    <row r="17480" spans="1:1" ht="16" x14ac:dyDescent="0.25">
      <c r="A17480" s="17"/>
    </row>
    <row r="17481" spans="1:1" ht="16" x14ac:dyDescent="0.25">
      <c r="A17481" s="17"/>
    </row>
    <row r="17482" spans="1:1" ht="16" x14ac:dyDescent="0.25">
      <c r="A17482" s="17"/>
    </row>
    <row r="17483" spans="1:1" ht="16" x14ac:dyDescent="0.25">
      <c r="A17483" s="17"/>
    </row>
    <row r="17484" spans="1:1" ht="16" x14ac:dyDescent="0.25">
      <c r="A17484" s="17"/>
    </row>
    <row r="17485" spans="1:1" ht="16" x14ac:dyDescent="0.25">
      <c r="A17485" s="17"/>
    </row>
    <row r="17486" spans="1:1" ht="16" x14ac:dyDescent="0.25">
      <c r="A17486" s="17"/>
    </row>
    <row r="17487" spans="1:1" ht="16" x14ac:dyDescent="0.25">
      <c r="A17487" s="17"/>
    </row>
    <row r="17488" spans="1:1" ht="16" x14ac:dyDescent="0.25">
      <c r="A17488" s="17"/>
    </row>
    <row r="17489" spans="1:1" ht="16" x14ac:dyDescent="0.25">
      <c r="A17489" s="17"/>
    </row>
    <row r="17490" spans="1:1" ht="16" x14ac:dyDescent="0.25">
      <c r="A17490" s="17"/>
    </row>
    <row r="17491" spans="1:1" ht="16" x14ac:dyDescent="0.25">
      <c r="A17491" s="17"/>
    </row>
    <row r="17492" spans="1:1" ht="16" x14ac:dyDescent="0.25">
      <c r="A17492" s="17"/>
    </row>
    <row r="17493" spans="1:1" ht="16" x14ac:dyDescent="0.25">
      <c r="A17493" s="17"/>
    </row>
    <row r="17494" spans="1:1" ht="16" x14ac:dyDescent="0.25">
      <c r="A17494" s="17"/>
    </row>
    <row r="17495" spans="1:1" ht="16" x14ac:dyDescent="0.25">
      <c r="A17495" s="17"/>
    </row>
    <row r="17496" spans="1:1" ht="16" x14ac:dyDescent="0.25">
      <c r="A17496" s="17"/>
    </row>
    <row r="17497" spans="1:1" ht="16" x14ac:dyDescent="0.25">
      <c r="A17497" s="17"/>
    </row>
    <row r="17498" spans="1:1" ht="16" x14ac:dyDescent="0.25">
      <c r="A17498" s="17"/>
    </row>
    <row r="17499" spans="1:1" ht="16" x14ac:dyDescent="0.25">
      <c r="A17499" s="17"/>
    </row>
    <row r="17500" spans="1:1" ht="16" x14ac:dyDescent="0.25">
      <c r="A17500" s="17"/>
    </row>
    <row r="17501" spans="1:1" ht="16" x14ac:dyDescent="0.25">
      <c r="A17501" s="17"/>
    </row>
    <row r="17502" spans="1:1" ht="16" x14ac:dyDescent="0.25">
      <c r="A17502" s="17"/>
    </row>
    <row r="17503" spans="1:1" ht="16" x14ac:dyDescent="0.25">
      <c r="A17503" s="17"/>
    </row>
    <row r="17504" spans="1:1" ht="16" x14ac:dyDescent="0.25">
      <c r="A17504" s="17"/>
    </row>
    <row r="17505" spans="1:1" ht="16" x14ac:dyDescent="0.25">
      <c r="A17505" s="17"/>
    </row>
    <row r="17506" spans="1:1" ht="16" x14ac:dyDescent="0.25">
      <c r="A17506" s="17"/>
    </row>
    <row r="17507" spans="1:1" ht="16" x14ac:dyDescent="0.25">
      <c r="A17507" s="17"/>
    </row>
    <row r="17508" spans="1:1" ht="16" x14ac:dyDescent="0.25">
      <c r="A17508" s="17"/>
    </row>
    <row r="17509" spans="1:1" ht="16" x14ac:dyDescent="0.25">
      <c r="A17509" s="17"/>
    </row>
    <row r="17510" spans="1:1" ht="16" x14ac:dyDescent="0.25">
      <c r="A17510" s="17"/>
    </row>
    <row r="17511" spans="1:1" ht="16" x14ac:dyDescent="0.25">
      <c r="A17511" s="17"/>
    </row>
    <row r="17512" spans="1:1" ht="16" x14ac:dyDescent="0.25">
      <c r="A17512" s="17"/>
    </row>
    <row r="17513" spans="1:1" ht="16" x14ac:dyDescent="0.25">
      <c r="A17513" s="17"/>
    </row>
    <row r="17514" spans="1:1" ht="16" x14ac:dyDescent="0.25">
      <c r="A17514" s="17"/>
    </row>
    <row r="17515" spans="1:1" ht="16" x14ac:dyDescent="0.25">
      <c r="A17515" s="17"/>
    </row>
    <row r="17516" spans="1:1" ht="16" x14ac:dyDescent="0.25">
      <c r="A17516" s="17"/>
    </row>
    <row r="17517" spans="1:1" ht="16" x14ac:dyDescent="0.25">
      <c r="A17517" s="17"/>
    </row>
    <row r="17518" spans="1:1" ht="16" x14ac:dyDescent="0.25">
      <c r="A17518" s="17"/>
    </row>
    <row r="17519" spans="1:1" ht="16" x14ac:dyDescent="0.25">
      <c r="A17519" s="17"/>
    </row>
    <row r="17520" spans="1:1" ht="16" x14ac:dyDescent="0.25">
      <c r="A17520" s="17"/>
    </row>
    <row r="17521" spans="1:1" ht="16" x14ac:dyDescent="0.25">
      <c r="A17521" s="17"/>
    </row>
    <row r="17522" spans="1:1" ht="16" x14ac:dyDescent="0.25">
      <c r="A17522" s="17"/>
    </row>
    <row r="17523" spans="1:1" ht="16" x14ac:dyDescent="0.25">
      <c r="A17523" s="17"/>
    </row>
    <row r="17524" spans="1:1" ht="16" x14ac:dyDescent="0.25">
      <c r="A17524" s="17"/>
    </row>
    <row r="17525" spans="1:1" ht="16" x14ac:dyDescent="0.25">
      <c r="A17525" s="17"/>
    </row>
    <row r="17526" spans="1:1" ht="16" x14ac:dyDescent="0.25">
      <c r="A17526" s="17"/>
    </row>
    <row r="17527" spans="1:1" ht="16" x14ac:dyDescent="0.25">
      <c r="A17527" s="17"/>
    </row>
    <row r="17528" spans="1:1" ht="16" x14ac:dyDescent="0.25">
      <c r="A17528" s="17"/>
    </row>
    <row r="17529" spans="1:1" ht="16" x14ac:dyDescent="0.25">
      <c r="A17529" s="17"/>
    </row>
    <row r="17530" spans="1:1" ht="16" x14ac:dyDescent="0.25">
      <c r="A17530" s="17"/>
    </row>
    <row r="17531" spans="1:1" ht="16" x14ac:dyDescent="0.25">
      <c r="A17531" s="17"/>
    </row>
    <row r="17532" spans="1:1" ht="16" x14ac:dyDescent="0.25">
      <c r="A17532" s="17"/>
    </row>
    <row r="17533" spans="1:1" ht="16" x14ac:dyDescent="0.25">
      <c r="A17533" s="17"/>
    </row>
    <row r="17534" spans="1:1" ht="16" x14ac:dyDescent="0.25">
      <c r="A17534" s="17"/>
    </row>
    <row r="17535" spans="1:1" ht="16" x14ac:dyDescent="0.25">
      <c r="A17535" s="17"/>
    </row>
    <row r="17536" spans="1:1" ht="16" x14ac:dyDescent="0.25">
      <c r="A17536" s="17"/>
    </row>
    <row r="17537" spans="1:1" ht="16" x14ac:dyDescent="0.25">
      <c r="A17537" s="17"/>
    </row>
    <row r="17538" spans="1:1" ht="16" x14ac:dyDescent="0.25">
      <c r="A17538" s="17"/>
    </row>
    <row r="17539" spans="1:1" ht="16" x14ac:dyDescent="0.25">
      <c r="A17539" s="17"/>
    </row>
    <row r="17540" spans="1:1" ht="16" x14ac:dyDescent="0.25">
      <c r="A17540" s="17"/>
    </row>
    <row r="17541" spans="1:1" ht="16" x14ac:dyDescent="0.25">
      <c r="A17541" s="17"/>
    </row>
    <row r="17542" spans="1:1" ht="16" x14ac:dyDescent="0.25">
      <c r="A17542" s="17"/>
    </row>
    <row r="17543" spans="1:1" ht="16" x14ac:dyDescent="0.25">
      <c r="A17543" s="17"/>
    </row>
    <row r="17544" spans="1:1" ht="16" x14ac:dyDescent="0.25">
      <c r="A17544" s="17"/>
    </row>
    <row r="17545" spans="1:1" ht="16" x14ac:dyDescent="0.25">
      <c r="A17545" s="17"/>
    </row>
    <row r="17546" spans="1:1" ht="16" x14ac:dyDescent="0.25">
      <c r="A17546" s="17"/>
    </row>
    <row r="17547" spans="1:1" ht="16" x14ac:dyDescent="0.25">
      <c r="A17547" s="17"/>
    </row>
    <row r="17548" spans="1:1" ht="16" x14ac:dyDescent="0.25">
      <c r="A17548" s="17"/>
    </row>
    <row r="17549" spans="1:1" ht="16" x14ac:dyDescent="0.25">
      <c r="A17549" s="17"/>
    </row>
    <row r="17550" spans="1:1" ht="16" x14ac:dyDescent="0.25">
      <c r="A17550" s="17"/>
    </row>
    <row r="17551" spans="1:1" ht="16" x14ac:dyDescent="0.25">
      <c r="A17551" s="17"/>
    </row>
    <row r="17552" spans="1:1" ht="16" x14ac:dyDescent="0.25">
      <c r="A17552" s="17"/>
    </row>
    <row r="17553" spans="1:1" ht="16" x14ac:dyDescent="0.25">
      <c r="A17553" s="17"/>
    </row>
    <row r="17554" spans="1:1" ht="16" x14ac:dyDescent="0.25">
      <c r="A17554" s="17"/>
    </row>
    <row r="17555" spans="1:1" ht="16" x14ac:dyDescent="0.25">
      <c r="A17555" s="17"/>
    </row>
    <row r="17556" spans="1:1" ht="16" x14ac:dyDescent="0.25">
      <c r="A17556" s="17"/>
    </row>
    <row r="17557" spans="1:1" ht="16" x14ac:dyDescent="0.25">
      <c r="A17557" s="17"/>
    </row>
    <row r="17558" spans="1:1" ht="16" x14ac:dyDescent="0.25">
      <c r="A17558" s="17"/>
    </row>
    <row r="17559" spans="1:1" ht="16" x14ac:dyDescent="0.25">
      <c r="A17559" s="17"/>
    </row>
    <row r="17560" spans="1:1" ht="16" x14ac:dyDescent="0.25">
      <c r="A17560" s="17"/>
    </row>
    <row r="17561" spans="1:1" ht="16" x14ac:dyDescent="0.25">
      <c r="A17561" s="17"/>
    </row>
    <row r="17562" spans="1:1" ht="16" x14ac:dyDescent="0.25">
      <c r="A17562" s="17"/>
    </row>
    <row r="17563" spans="1:1" ht="16" x14ac:dyDescent="0.25">
      <c r="A17563" s="17"/>
    </row>
    <row r="17564" spans="1:1" ht="16" x14ac:dyDescent="0.25">
      <c r="A17564" s="17"/>
    </row>
    <row r="17565" spans="1:1" ht="16" x14ac:dyDescent="0.25">
      <c r="A17565" s="17"/>
    </row>
    <row r="17566" spans="1:1" ht="16" x14ac:dyDescent="0.25">
      <c r="A17566" s="17"/>
    </row>
    <row r="17567" spans="1:1" ht="16" x14ac:dyDescent="0.25">
      <c r="A17567" s="17"/>
    </row>
    <row r="17568" spans="1:1" ht="16" x14ac:dyDescent="0.25">
      <c r="A17568" s="17"/>
    </row>
    <row r="17569" spans="1:1" ht="16" x14ac:dyDescent="0.25">
      <c r="A17569" s="17"/>
    </row>
    <row r="17570" spans="1:1" ht="16" x14ac:dyDescent="0.25">
      <c r="A17570" s="17"/>
    </row>
    <row r="17571" spans="1:1" ht="16" x14ac:dyDescent="0.25">
      <c r="A17571" s="17"/>
    </row>
    <row r="17572" spans="1:1" ht="16" x14ac:dyDescent="0.25">
      <c r="A17572" s="17"/>
    </row>
    <row r="17573" spans="1:1" ht="16" x14ac:dyDescent="0.25">
      <c r="A17573" s="17"/>
    </row>
    <row r="17574" spans="1:1" ht="16" x14ac:dyDescent="0.25">
      <c r="A17574" s="17"/>
    </row>
    <row r="17575" spans="1:1" ht="16" x14ac:dyDescent="0.25">
      <c r="A17575" s="17"/>
    </row>
    <row r="17576" spans="1:1" ht="16" x14ac:dyDescent="0.25">
      <c r="A17576" s="17"/>
    </row>
    <row r="17577" spans="1:1" ht="16" x14ac:dyDescent="0.25">
      <c r="A17577" s="17"/>
    </row>
    <row r="17578" spans="1:1" ht="16" x14ac:dyDescent="0.25">
      <c r="A17578" s="17"/>
    </row>
    <row r="17579" spans="1:1" ht="16" x14ac:dyDescent="0.25">
      <c r="A17579" s="17"/>
    </row>
    <row r="17580" spans="1:1" ht="16" x14ac:dyDescent="0.25">
      <c r="A17580" s="17"/>
    </row>
    <row r="17581" spans="1:1" ht="16" x14ac:dyDescent="0.25">
      <c r="A17581" s="17"/>
    </row>
    <row r="17582" spans="1:1" ht="16" x14ac:dyDescent="0.25">
      <c r="A17582" s="17"/>
    </row>
    <row r="17583" spans="1:1" ht="16" x14ac:dyDescent="0.25">
      <c r="A17583" s="17"/>
    </row>
    <row r="17584" spans="1:1" ht="16" x14ac:dyDescent="0.25">
      <c r="A17584" s="17"/>
    </row>
    <row r="17585" spans="1:1" ht="16" x14ac:dyDescent="0.25">
      <c r="A17585" s="17"/>
    </row>
    <row r="17586" spans="1:1" ht="16" x14ac:dyDescent="0.25">
      <c r="A17586" s="17"/>
    </row>
    <row r="17587" spans="1:1" ht="16" x14ac:dyDescent="0.25">
      <c r="A17587" s="17"/>
    </row>
    <row r="17588" spans="1:1" ht="16" x14ac:dyDescent="0.25">
      <c r="A17588" s="17"/>
    </row>
    <row r="17589" spans="1:1" ht="16" x14ac:dyDescent="0.25">
      <c r="A17589" s="17"/>
    </row>
    <row r="17590" spans="1:1" ht="16" x14ac:dyDescent="0.25">
      <c r="A17590" s="17"/>
    </row>
    <row r="17591" spans="1:1" ht="16" x14ac:dyDescent="0.25">
      <c r="A17591" s="17"/>
    </row>
    <row r="17592" spans="1:1" ht="16" x14ac:dyDescent="0.25">
      <c r="A17592" s="17"/>
    </row>
    <row r="17593" spans="1:1" ht="16" x14ac:dyDescent="0.25">
      <c r="A17593" s="17"/>
    </row>
    <row r="17594" spans="1:1" ht="16" x14ac:dyDescent="0.25">
      <c r="A17594" s="17"/>
    </row>
    <row r="17595" spans="1:1" ht="16" x14ac:dyDescent="0.25">
      <c r="A17595" s="17"/>
    </row>
    <row r="17596" spans="1:1" ht="16" x14ac:dyDescent="0.25">
      <c r="A17596" s="17"/>
    </row>
    <row r="17597" spans="1:1" ht="16" x14ac:dyDescent="0.25">
      <c r="A17597" s="17"/>
    </row>
    <row r="17598" spans="1:1" ht="16" x14ac:dyDescent="0.25">
      <c r="A17598" s="17"/>
    </row>
    <row r="17599" spans="1:1" ht="16" x14ac:dyDescent="0.25">
      <c r="A17599" s="17"/>
    </row>
    <row r="17600" spans="1:1" ht="16" x14ac:dyDescent="0.25">
      <c r="A17600" s="17"/>
    </row>
    <row r="17601" spans="1:1" ht="16" x14ac:dyDescent="0.25">
      <c r="A17601" s="17"/>
    </row>
    <row r="17602" spans="1:1" ht="16" x14ac:dyDescent="0.25">
      <c r="A17602" s="17"/>
    </row>
    <row r="17603" spans="1:1" ht="16" x14ac:dyDescent="0.25">
      <c r="A17603" s="17"/>
    </row>
    <row r="17604" spans="1:1" ht="16" x14ac:dyDescent="0.25">
      <c r="A17604" s="17"/>
    </row>
    <row r="17605" spans="1:1" ht="16" x14ac:dyDescent="0.25">
      <c r="A17605" s="17"/>
    </row>
    <row r="17606" spans="1:1" ht="16" x14ac:dyDescent="0.25">
      <c r="A17606" s="17"/>
    </row>
    <row r="17607" spans="1:1" ht="16" x14ac:dyDescent="0.25">
      <c r="A17607" s="17"/>
    </row>
    <row r="17608" spans="1:1" ht="16" x14ac:dyDescent="0.25">
      <c r="A17608" s="17"/>
    </row>
    <row r="17609" spans="1:1" ht="16" x14ac:dyDescent="0.25">
      <c r="A17609" s="17"/>
    </row>
    <row r="17610" spans="1:1" ht="16" x14ac:dyDescent="0.25">
      <c r="A17610" s="17"/>
    </row>
    <row r="17611" spans="1:1" ht="16" x14ac:dyDescent="0.25">
      <c r="A17611" s="17"/>
    </row>
    <row r="17612" spans="1:1" ht="16" x14ac:dyDescent="0.25">
      <c r="A17612" s="17"/>
    </row>
    <row r="17613" spans="1:1" ht="16" x14ac:dyDescent="0.25">
      <c r="A17613" s="17"/>
    </row>
    <row r="17614" spans="1:1" ht="16" x14ac:dyDescent="0.25">
      <c r="A17614" s="17"/>
    </row>
    <row r="17615" spans="1:1" ht="16" x14ac:dyDescent="0.25">
      <c r="A17615" s="17"/>
    </row>
    <row r="17616" spans="1:1" ht="16" x14ac:dyDescent="0.25">
      <c r="A17616" s="17"/>
    </row>
    <row r="17617" spans="1:1" ht="16" x14ac:dyDescent="0.25">
      <c r="A17617" s="17"/>
    </row>
    <row r="17618" spans="1:1" ht="16" x14ac:dyDescent="0.25">
      <c r="A17618" s="17"/>
    </row>
    <row r="17619" spans="1:1" ht="16" x14ac:dyDescent="0.25">
      <c r="A17619" s="17"/>
    </row>
    <row r="17620" spans="1:1" ht="16" x14ac:dyDescent="0.25">
      <c r="A17620" s="17"/>
    </row>
    <row r="17621" spans="1:1" ht="16" x14ac:dyDescent="0.25">
      <c r="A17621" s="17"/>
    </row>
    <row r="17622" spans="1:1" ht="16" x14ac:dyDescent="0.25">
      <c r="A17622" s="17"/>
    </row>
    <row r="17623" spans="1:1" ht="16" x14ac:dyDescent="0.25">
      <c r="A17623" s="17"/>
    </row>
    <row r="17624" spans="1:1" ht="16" x14ac:dyDescent="0.25">
      <c r="A17624" s="17"/>
    </row>
    <row r="17625" spans="1:1" ht="16" x14ac:dyDescent="0.25">
      <c r="A17625" s="17"/>
    </row>
    <row r="17626" spans="1:1" ht="16" x14ac:dyDescent="0.25">
      <c r="A17626" s="17"/>
    </row>
    <row r="17627" spans="1:1" ht="16" x14ac:dyDescent="0.25">
      <c r="A17627" s="17"/>
    </row>
    <row r="17628" spans="1:1" ht="16" x14ac:dyDescent="0.25">
      <c r="A17628" s="17"/>
    </row>
    <row r="17629" spans="1:1" ht="16" x14ac:dyDescent="0.25">
      <c r="A17629" s="17"/>
    </row>
    <row r="17630" spans="1:1" ht="16" x14ac:dyDescent="0.25">
      <c r="A17630" s="17"/>
    </row>
    <row r="17631" spans="1:1" ht="16" x14ac:dyDescent="0.25">
      <c r="A17631" s="17"/>
    </row>
    <row r="17632" spans="1:1" ht="16" x14ac:dyDescent="0.25">
      <c r="A17632" s="17"/>
    </row>
    <row r="17633" spans="1:1" ht="16" x14ac:dyDescent="0.25">
      <c r="A17633" s="17"/>
    </row>
    <row r="17634" spans="1:1" ht="16" x14ac:dyDescent="0.25">
      <c r="A17634" s="17"/>
    </row>
    <row r="17635" spans="1:1" ht="16" x14ac:dyDescent="0.25">
      <c r="A17635" s="17"/>
    </row>
    <row r="17636" spans="1:1" ht="16" x14ac:dyDescent="0.25">
      <c r="A17636" s="17"/>
    </row>
    <row r="17637" spans="1:1" ht="16" x14ac:dyDescent="0.25">
      <c r="A17637" s="17"/>
    </row>
    <row r="17638" spans="1:1" ht="16" x14ac:dyDescent="0.25">
      <c r="A17638" s="17"/>
    </row>
    <row r="17639" spans="1:1" ht="16" x14ac:dyDescent="0.25">
      <c r="A17639" s="17"/>
    </row>
    <row r="17640" spans="1:1" ht="16" x14ac:dyDescent="0.25">
      <c r="A17640" s="17"/>
    </row>
    <row r="17641" spans="1:1" ht="16" x14ac:dyDescent="0.25">
      <c r="A17641" s="17"/>
    </row>
    <row r="17642" spans="1:1" ht="16" x14ac:dyDescent="0.25">
      <c r="A17642" s="17"/>
    </row>
    <row r="17643" spans="1:1" ht="16" x14ac:dyDescent="0.25">
      <c r="A17643" s="17"/>
    </row>
    <row r="17644" spans="1:1" ht="16" x14ac:dyDescent="0.25">
      <c r="A17644" s="17"/>
    </row>
    <row r="17645" spans="1:1" ht="16" x14ac:dyDescent="0.25">
      <c r="A17645" s="17"/>
    </row>
    <row r="17646" spans="1:1" ht="16" x14ac:dyDescent="0.25">
      <c r="A17646" s="17"/>
    </row>
    <row r="17647" spans="1:1" ht="16" x14ac:dyDescent="0.25">
      <c r="A17647" s="17"/>
    </row>
    <row r="17648" spans="1:1" ht="16" x14ac:dyDescent="0.25">
      <c r="A17648" s="17"/>
    </row>
    <row r="17649" spans="1:1" ht="16" x14ac:dyDescent="0.25">
      <c r="A17649" s="17"/>
    </row>
    <row r="17650" spans="1:1" ht="16" x14ac:dyDescent="0.25">
      <c r="A17650" s="17"/>
    </row>
    <row r="17651" spans="1:1" ht="16" x14ac:dyDescent="0.25">
      <c r="A17651" s="17"/>
    </row>
    <row r="17652" spans="1:1" ht="16" x14ac:dyDescent="0.25">
      <c r="A17652" s="17"/>
    </row>
    <row r="17653" spans="1:1" ht="16" x14ac:dyDescent="0.25">
      <c r="A17653" s="17"/>
    </row>
    <row r="17654" spans="1:1" ht="16" x14ac:dyDescent="0.25">
      <c r="A17654" s="17"/>
    </row>
    <row r="17655" spans="1:1" ht="16" x14ac:dyDescent="0.25">
      <c r="A17655" s="17"/>
    </row>
    <row r="17656" spans="1:1" ht="16" x14ac:dyDescent="0.25">
      <c r="A17656" s="17"/>
    </row>
    <row r="17657" spans="1:1" ht="16" x14ac:dyDescent="0.25">
      <c r="A17657" s="17"/>
    </row>
    <row r="17658" spans="1:1" ht="16" x14ac:dyDescent="0.25">
      <c r="A17658" s="17"/>
    </row>
    <row r="17659" spans="1:1" ht="16" x14ac:dyDescent="0.25">
      <c r="A17659" s="17"/>
    </row>
    <row r="17660" spans="1:1" ht="16" x14ac:dyDescent="0.25">
      <c r="A17660" s="17"/>
    </row>
    <row r="17661" spans="1:1" ht="16" x14ac:dyDescent="0.25">
      <c r="A17661" s="17"/>
    </row>
    <row r="17662" spans="1:1" ht="16" x14ac:dyDescent="0.25">
      <c r="A17662" s="17"/>
    </row>
    <row r="17663" spans="1:1" ht="16" x14ac:dyDescent="0.25">
      <c r="A17663" s="17"/>
    </row>
    <row r="17664" spans="1:1" ht="16" x14ac:dyDescent="0.25">
      <c r="A17664" s="17"/>
    </row>
    <row r="17665" spans="1:1" ht="16" x14ac:dyDescent="0.25">
      <c r="A17665" s="17"/>
    </row>
    <row r="17666" spans="1:1" ht="16" x14ac:dyDescent="0.25">
      <c r="A17666" s="17"/>
    </row>
    <row r="17667" spans="1:1" ht="16" x14ac:dyDescent="0.25">
      <c r="A17667" s="17"/>
    </row>
    <row r="17668" spans="1:1" ht="16" x14ac:dyDescent="0.25">
      <c r="A17668" s="17"/>
    </row>
    <row r="17669" spans="1:1" ht="16" x14ac:dyDescent="0.25">
      <c r="A17669" s="17"/>
    </row>
    <row r="17670" spans="1:1" ht="16" x14ac:dyDescent="0.25">
      <c r="A17670" s="17"/>
    </row>
    <row r="17671" spans="1:1" ht="16" x14ac:dyDescent="0.25">
      <c r="A17671" s="17"/>
    </row>
    <row r="17672" spans="1:1" ht="16" x14ac:dyDescent="0.25">
      <c r="A17672" s="17"/>
    </row>
    <row r="17673" spans="1:1" ht="16" x14ac:dyDescent="0.25">
      <c r="A17673" s="17"/>
    </row>
    <row r="17674" spans="1:1" ht="16" x14ac:dyDescent="0.25">
      <c r="A17674" s="17"/>
    </row>
    <row r="17675" spans="1:1" ht="16" x14ac:dyDescent="0.25">
      <c r="A17675" s="17"/>
    </row>
    <row r="17676" spans="1:1" ht="16" x14ac:dyDescent="0.25">
      <c r="A17676" s="17"/>
    </row>
    <row r="17677" spans="1:1" ht="16" x14ac:dyDescent="0.25">
      <c r="A17677" s="17"/>
    </row>
    <row r="17678" spans="1:1" ht="16" x14ac:dyDescent="0.25">
      <c r="A17678" s="17"/>
    </row>
    <row r="17679" spans="1:1" ht="16" x14ac:dyDescent="0.25">
      <c r="A17679" s="17"/>
    </row>
    <row r="17680" spans="1:1" ht="16" x14ac:dyDescent="0.25">
      <c r="A17680" s="17"/>
    </row>
    <row r="17681" spans="1:1" ht="16" x14ac:dyDescent="0.25">
      <c r="A17681" s="17"/>
    </row>
    <row r="17682" spans="1:1" ht="16" x14ac:dyDescent="0.25">
      <c r="A17682" s="17"/>
    </row>
    <row r="17683" spans="1:1" ht="16" x14ac:dyDescent="0.25">
      <c r="A17683" s="17"/>
    </row>
    <row r="17684" spans="1:1" ht="16" x14ac:dyDescent="0.25">
      <c r="A17684" s="17"/>
    </row>
    <row r="17685" spans="1:1" ht="16" x14ac:dyDescent="0.25">
      <c r="A17685" s="17"/>
    </row>
    <row r="17686" spans="1:1" ht="16" x14ac:dyDescent="0.25">
      <c r="A17686" s="17"/>
    </row>
    <row r="17687" spans="1:1" ht="16" x14ac:dyDescent="0.25">
      <c r="A17687" s="17"/>
    </row>
    <row r="17688" spans="1:1" ht="16" x14ac:dyDescent="0.25">
      <c r="A17688" s="17"/>
    </row>
    <row r="17689" spans="1:1" ht="16" x14ac:dyDescent="0.25">
      <c r="A17689" s="17"/>
    </row>
    <row r="17690" spans="1:1" ht="16" x14ac:dyDescent="0.25">
      <c r="A17690" s="17"/>
    </row>
    <row r="17691" spans="1:1" ht="16" x14ac:dyDescent="0.25">
      <c r="A17691" s="17"/>
    </row>
    <row r="17692" spans="1:1" ht="16" x14ac:dyDescent="0.25">
      <c r="A17692" s="17"/>
    </row>
    <row r="17693" spans="1:1" ht="16" x14ac:dyDescent="0.25">
      <c r="A17693" s="17"/>
    </row>
    <row r="17694" spans="1:1" ht="16" x14ac:dyDescent="0.25">
      <c r="A17694" s="17"/>
    </row>
    <row r="17695" spans="1:1" ht="16" x14ac:dyDescent="0.25">
      <c r="A17695" s="17"/>
    </row>
    <row r="17696" spans="1:1" ht="16" x14ac:dyDescent="0.25">
      <c r="A17696" s="17"/>
    </row>
    <row r="17697" spans="1:1" ht="16" x14ac:dyDescent="0.25">
      <c r="A17697" s="17"/>
    </row>
    <row r="17698" spans="1:1" ht="16" x14ac:dyDescent="0.25">
      <c r="A17698" s="17"/>
    </row>
    <row r="17699" spans="1:1" ht="16" x14ac:dyDescent="0.25">
      <c r="A17699" s="17"/>
    </row>
    <row r="17700" spans="1:1" ht="16" x14ac:dyDescent="0.25">
      <c r="A17700" s="17"/>
    </row>
    <row r="17701" spans="1:1" ht="16" x14ac:dyDescent="0.25">
      <c r="A17701" s="17"/>
    </row>
    <row r="17702" spans="1:1" ht="16" x14ac:dyDescent="0.25">
      <c r="A17702" s="17"/>
    </row>
    <row r="17703" spans="1:1" ht="16" x14ac:dyDescent="0.25">
      <c r="A17703" s="17"/>
    </row>
    <row r="17704" spans="1:1" ht="16" x14ac:dyDescent="0.25">
      <c r="A17704" s="17"/>
    </row>
    <row r="17705" spans="1:1" ht="16" x14ac:dyDescent="0.25">
      <c r="A17705" s="17"/>
    </row>
    <row r="17706" spans="1:1" ht="16" x14ac:dyDescent="0.25">
      <c r="A17706" s="17"/>
    </row>
    <row r="17707" spans="1:1" ht="16" x14ac:dyDescent="0.25">
      <c r="A17707" s="17"/>
    </row>
    <row r="17708" spans="1:1" ht="16" x14ac:dyDescent="0.25">
      <c r="A17708" s="17"/>
    </row>
    <row r="17709" spans="1:1" ht="16" x14ac:dyDescent="0.25">
      <c r="A17709" s="17"/>
    </row>
    <row r="17710" spans="1:1" ht="16" x14ac:dyDescent="0.25">
      <c r="A17710" s="17"/>
    </row>
    <row r="17711" spans="1:1" ht="16" x14ac:dyDescent="0.25">
      <c r="A17711" s="17"/>
    </row>
    <row r="17712" spans="1:1" ht="16" x14ac:dyDescent="0.25">
      <c r="A17712" s="17"/>
    </row>
    <row r="17713" spans="1:1" ht="16" x14ac:dyDescent="0.25">
      <c r="A17713" s="17"/>
    </row>
    <row r="17714" spans="1:1" ht="16" x14ac:dyDescent="0.25">
      <c r="A17714" s="17"/>
    </row>
    <row r="17715" spans="1:1" ht="16" x14ac:dyDescent="0.25">
      <c r="A17715" s="17"/>
    </row>
    <row r="17716" spans="1:1" ht="16" x14ac:dyDescent="0.25">
      <c r="A17716" s="17"/>
    </row>
    <row r="17717" spans="1:1" ht="16" x14ac:dyDescent="0.25">
      <c r="A17717" s="17"/>
    </row>
    <row r="17718" spans="1:1" ht="16" x14ac:dyDescent="0.25">
      <c r="A17718" s="17"/>
    </row>
    <row r="17719" spans="1:1" ht="16" x14ac:dyDescent="0.25">
      <c r="A17719" s="17"/>
    </row>
    <row r="17720" spans="1:1" ht="16" x14ac:dyDescent="0.25">
      <c r="A17720" s="17"/>
    </row>
    <row r="17721" spans="1:1" ht="16" x14ac:dyDescent="0.25">
      <c r="A17721" s="17"/>
    </row>
    <row r="17722" spans="1:1" ht="16" x14ac:dyDescent="0.25">
      <c r="A17722" s="17"/>
    </row>
    <row r="17723" spans="1:1" ht="16" x14ac:dyDescent="0.25">
      <c r="A17723" s="17"/>
    </row>
    <row r="17724" spans="1:1" ht="16" x14ac:dyDescent="0.25">
      <c r="A17724" s="17"/>
    </row>
    <row r="17725" spans="1:1" ht="16" x14ac:dyDescent="0.25">
      <c r="A17725" s="17"/>
    </row>
    <row r="17726" spans="1:1" ht="16" x14ac:dyDescent="0.25">
      <c r="A17726" s="17"/>
    </row>
    <row r="17727" spans="1:1" ht="16" x14ac:dyDescent="0.25">
      <c r="A17727" s="17"/>
    </row>
    <row r="17728" spans="1:1" ht="16" x14ac:dyDescent="0.25">
      <c r="A17728" s="17"/>
    </row>
    <row r="17729" spans="1:1" ht="16" x14ac:dyDescent="0.25">
      <c r="A17729" s="17"/>
    </row>
    <row r="17730" spans="1:1" ht="16" x14ac:dyDescent="0.25">
      <c r="A17730" s="17"/>
    </row>
    <row r="17731" spans="1:1" ht="16" x14ac:dyDescent="0.25">
      <c r="A17731" s="17"/>
    </row>
    <row r="17732" spans="1:1" ht="16" x14ac:dyDescent="0.25">
      <c r="A17732" s="17"/>
    </row>
    <row r="17733" spans="1:1" ht="16" x14ac:dyDescent="0.25">
      <c r="A17733" s="17"/>
    </row>
    <row r="17734" spans="1:1" ht="16" x14ac:dyDescent="0.25">
      <c r="A17734" s="17"/>
    </row>
    <row r="17735" spans="1:1" ht="16" x14ac:dyDescent="0.25">
      <c r="A17735" s="17"/>
    </row>
    <row r="17736" spans="1:1" ht="16" x14ac:dyDescent="0.25">
      <c r="A17736" s="17"/>
    </row>
    <row r="17737" spans="1:1" ht="16" x14ac:dyDescent="0.25">
      <c r="A17737" s="17"/>
    </row>
    <row r="17738" spans="1:1" ht="16" x14ac:dyDescent="0.25">
      <c r="A17738" s="17"/>
    </row>
    <row r="17739" spans="1:1" ht="16" x14ac:dyDescent="0.25">
      <c r="A17739" s="17"/>
    </row>
    <row r="17740" spans="1:1" ht="16" x14ac:dyDescent="0.25">
      <c r="A17740" s="17"/>
    </row>
    <row r="17741" spans="1:1" ht="16" x14ac:dyDescent="0.25">
      <c r="A17741" s="17"/>
    </row>
    <row r="17742" spans="1:1" ht="16" x14ac:dyDescent="0.25">
      <c r="A17742" s="17"/>
    </row>
    <row r="17743" spans="1:1" ht="16" x14ac:dyDescent="0.25">
      <c r="A17743" s="17"/>
    </row>
    <row r="17744" spans="1:1" ht="16" x14ac:dyDescent="0.25">
      <c r="A17744" s="17"/>
    </row>
    <row r="17745" spans="1:1" ht="16" x14ac:dyDescent="0.25">
      <c r="A17745" s="17"/>
    </row>
    <row r="17746" spans="1:1" ht="16" x14ac:dyDescent="0.25">
      <c r="A17746" s="17"/>
    </row>
    <row r="17747" spans="1:1" ht="16" x14ac:dyDescent="0.25">
      <c r="A17747" s="17"/>
    </row>
    <row r="17748" spans="1:1" ht="16" x14ac:dyDescent="0.25">
      <c r="A17748" s="17"/>
    </row>
    <row r="17749" spans="1:1" ht="16" x14ac:dyDescent="0.25">
      <c r="A17749" s="17"/>
    </row>
    <row r="17750" spans="1:1" ht="16" x14ac:dyDescent="0.25">
      <c r="A17750" s="17"/>
    </row>
    <row r="17751" spans="1:1" ht="16" x14ac:dyDescent="0.25">
      <c r="A17751" s="17"/>
    </row>
    <row r="17752" spans="1:1" ht="16" x14ac:dyDescent="0.25">
      <c r="A17752" s="17"/>
    </row>
    <row r="17753" spans="1:1" ht="16" x14ac:dyDescent="0.25">
      <c r="A17753" s="17"/>
    </row>
    <row r="17754" spans="1:1" ht="16" x14ac:dyDescent="0.25">
      <c r="A17754" s="17"/>
    </row>
    <row r="17755" spans="1:1" ht="16" x14ac:dyDescent="0.25">
      <c r="A17755" s="17"/>
    </row>
    <row r="17756" spans="1:1" ht="16" x14ac:dyDescent="0.25">
      <c r="A17756" s="17"/>
    </row>
    <row r="17757" spans="1:1" ht="16" x14ac:dyDescent="0.25">
      <c r="A17757" s="17"/>
    </row>
    <row r="17758" spans="1:1" ht="16" x14ac:dyDescent="0.25">
      <c r="A17758" s="17"/>
    </row>
    <row r="17759" spans="1:1" ht="16" x14ac:dyDescent="0.25">
      <c r="A17759" s="17"/>
    </row>
    <row r="17760" spans="1:1" ht="16" x14ac:dyDescent="0.25">
      <c r="A17760" s="17"/>
    </row>
    <row r="17761" spans="1:1" ht="16" x14ac:dyDescent="0.25">
      <c r="A17761" s="17"/>
    </row>
    <row r="17762" spans="1:1" ht="16" x14ac:dyDescent="0.25">
      <c r="A17762" s="17"/>
    </row>
    <row r="17763" spans="1:1" ht="16" x14ac:dyDescent="0.25">
      <c r="A17763" s="17"/>
    </row>
    <row r="17764" spans="1:1" ht="16" x14ac:dyDescent="0.25">
      <c r="A17764" s="17"/>
    </row>
    <row r="17765" spans="1:1" ht="16" x14ac:dyDescent="0.25">
      <c r="A17765" s="17"/>
    </row>
    <row r="17766" spans="1:1" ht="16" x14ac:dyDescent="0.25">
      <c r="A17766" s="17"/>
    </row>
    <row r="17767" spans="1:1" ht="16" x14ac:dyDescent="0.25">
      <c r="A17767" s="17"/>
    </row>
    <row r="17768" spans="1:1" ht="16" x14ac:dyDescent="0.25">
      <c r="A17768" s="17"/>
    </row>
    <row r="17769" spans="1:1" ht="16" x14ac:dyDescent="0.25">
      <c r="A17769" s="17"/>
    </row>
    <row r="17770" spans="1:1" ht="16" x14ac:dyDescent="0.25">
      <c r="A17770" s="17"/>
    </row>
    <row r="17771" spans="1:1" ht="16" x14ac:dyDescent="0.25">
      <c r="A17771" s="17"/>
    </row>
    <row r="17772" spans="1:1" ht="16" x14ac:dyDescent="0.25">
      <c r="A17772" s="17"/>
    </row>
    <row r="17773" spans="1:1" ht="16" x14ac:dyDescent="0.25">
      <c r="A17773" s="17"/>
    </row>
    <row r="17774" spans="1:1" ht="16" x14ac:dyDescent="0.25">
      <c r="A17774" s="17"/>
    </row>
    <row r="17775" spans="1:1" ht="16" x14ac:dyDescent="0.25">
      <c r="A17775" s="17"/>
    </row>
    <row r="17776" spans="1:1" ht="16" x14ac:dyDescent="0.25">
      <c r="A17776" s="17"/>
    </row>
    <row r="17777" spans="1:1" ht="16" x14ac:dyDescent="0.25">
      <c r="A17777" s="17"/>
    </row>
    <row r="17778" spans="1:1" ht="16" x14ac:dyDescent="0.25">
      <c r="A17778" s="17"/>
    </row>
    <row r="17779" spans="1:1" ht="16" x14ac:dyDescent="0.25">
      <c r="A17779" s="17"/>
    </row>
    <row r="17780" spans="1:1" ht="16" x14ac:dyDescent="0.25">
      <c r="A17780" s="17"/>
    </row>
    <row r="17781" spans="1:1" ht="16" x14ac:dyDescent="0.25">
      <c r="A17781" s="17"/>
    </row>
    <row r="17782" spans="1:1" ht="16" x14ac:dyDescent="0.25">
      <c r="A17782" s="17"/>
    </row>
    <row r="17783" spans="1:1" ht="16" x14ac:dyDescent="0.25">
      <c r="A17783" s="17"/>
    </row>
    <row r="17784" spans="1:1" ht="16" x14ac:dyDescent="0.25">
      <c r="A17784" s="17"/>
    </row>
    <row r="17785" spans="1:1" ht="16" x14ac:dyDescent="0.25">
      <c r="A17785" s="17"/>
    </row>
    <row r="17786" spans="1:1" ht="16" x14ac:dyDescent="0.25">
      <c r="A17786" s="17"/>
    </row>
    <row r="17787" spans="1:1" ht="16" x14ac:dyDescent="0.25">
      <c r="A17787" s="17"/>
    </row>
    <row r="17788" spans="1:1" ht="16" x14ac:dyDescent="0.25">
      <c r="A17788" s="17"/>
    </row>
    <row r="17789" spans="1:1" ht="16" x14ac:dyDescent="0.25">
      <c r="A17789" s="17"/>
    </row>
    <row r="17790" spans="1:1" ht="16" x14ac:dyDescent="0.25">
      <c r="A17790" s="17"/>
    </row>
    <row r="17791" spans="1:1" ht="16" x14ac:dyDescent="0.25">
      <c r="A17791" s="17"/>
    </row>
    <row r="17792" spans="1:1" ht="16" x14ac:dyDescent="0.25">
      <c r="A17792" s="17"/>
    </row>
    <row r="17793" spans="1:1" ht="16" x14ac:dyDescent="0.25">
      <c r="A17793" s="17"/>
    </row>
    <row r="17794" spans="1:1" ht="16" x14ac:dyDescent="0.25">
      <c r="A17794" s="17"/>
    </row>
    <row r="17795" spans="1:1" ht="16" x14ac:dyDescent="0.25">
      <c r="A17795" s="17"/>
    </row>
    <row r="17796" spans="1:1" ht="16" x14ac:dyDescent="0.25">
      <c r="A17796" s="17"/>
    </row>
    <row r="17797" spans="1:1" ht="16" x14ac:dyDescent="0.25">
      <c r="A17797" s="17"/>
    </row>
    <row r="17798" spans="1:1" ht="16" x14ac:dyDescent="0.25">
      <c r="A17798" s="17"/>
    </row>
    <row r="17799" spans="1:1" ht="16" x14ac:dyDescent="0.25">
      <c r="A17799" s="17"/>
    </row>
    <row r="17800" spans="1:1" ht="16" x14ac:dyDescent="0.25">
      <c r="A17800" s="17"/>
    </row>
    <row r="17801" spans="1:1" ht="16" x14ac:dyDescent="0.25">
      <c r="A17801" s="17"/>
    </row>
    <row r="17802" spans="1:1" ht="16" x14ac:dyDescent="0.25">
      <c r="A17802" s="17"/>
    </row>
    <row r="17803" spans="1:1" ht="16" x14ac:dyDescent="0.25">
      <c r="A17803" s="17"/>
    </row>
    <row r="17804" spans="1:1" ht="16" x14ac:dyDescent="0.25">
      <c r="A17804" s="17"/>
    </row>
    <row r="17805" spans="1:1" ht="16" x14ac:dyDescent="0.25">
      <c r="A17805" s="17"/>
    </row>
    <row r="17806" spans="1:1" ht="16" x14ac:dyDescent="0.25">
      <c r="A17806" s="17"/>
    </row>
    <row r="17807" spans="1:1" ht="16" x14ac:dyDescent="0.25">
      <c r="A17807" s="17"/>
    </row>
    <row r="17808" spans="1:1" ht="16" x14ac:dyDescent="0.25">
      <c r="A17808" s="17"/>
    </row>
    <row r="17809" spans="1:1" ht="16" x14ac:dyDescent="0.25">
      <c r="A17809" s="17"/>
    </row>
    <row r="17810" spans="1:1" ht="16" x14ac:dyDescent="0.25">
      <c r="A17810" s="17"/>
    </row>
    <row r="17811" spans="1:1" ht="16" x14ac:dyDescent="0.25">
      <c r="A17811" s="17"/>
    </row>
    <row r="17812" spans="1:1" ht="16" x14ac:dyDescent="0.25">
      <c r="A17812" s="17"/>
    </row>
    <row r="17813" spans="1:1" ht="16" x14ac:dyDescent="0.25">
      <c r="A17813" s="17"/>
    </row>
    <row r="17814" spans="1:1" ht="16" x14ac:dyDescent="0.25">
      <c r="A17814" s="17"/>
    </row>
    <row r="17815" spans="1:1" ht="16" x14ac:dyDescent="0.25">
      <c r="A17815" s="17"/>
    </row>
    <row r="17816" spans="1:1" ht="16" x14ac:dyDescent="0.25">
      <c r="A17816" s="17"/>
    </row>
    <row r="17817" spans="1:1" ht="16" x14ac:dyDescent="0.25">
      <c r="A17817" s="17"/>
    </row>
    <row r="17818" spans="1:1" ht="16" x14ac:dyDescent="0.25">
      <c r="A17818" s="17"/>
    </row>
    <row r="17819" spans="1:1" ht="16" x14ac:dyDescent="0.25">
      <c r="A17819" s="17"/>
    </row>
    <row r="17820" spans="1:1" ht="16" x14ac:dyDescent="0.25">
      <c r="A17820" s="17"/>
    </row>
    <row r="17821" spans="1:1" ht="16" x14ac:dyDescent="0.25">
      <c r="A17821" s="17"/>
    </row>
    <row r="17822" spans="1:1" ht="16" x14ac:dyDescent="0.25">
      <c r="A17822" s="17"/>
    </row>
    <row r="17823" spans="1:1" ht="16" x14ac:dyDescent="0.25">
      <c r="A17823" s="17"/>
    </row>
    <row r="17824" spans="1:1" ht="16" x14ac:dyDescent="0.25">
      <c r="A17824" s="17"/>
    </row>
    <row r="17825" spans="1:1" ht="16" x14ac:dyDescent="0.25">
      <c r="A17825" s="17"/>
    </row>
    <row r="17826" spans="1:1" ht="16" x14ac:dyDescent="0.25">
      <c r="A17826" s="17"/>
    </row>
    <row r="17827" spans="1:1" ht="16" x14ac:dyDescent="0.25">
      <c r="A17827" s="17"/>
    </row>
    <row r="17828" spans="1:1" ht="16" x14ac:dyDescent="0.25">
      <c r="A17828" s="17"/>
    </row>
    <row r="17829" spans="1:1" ht="16" x14ac:dyDescent="0.25">
      <c r="A17829" s="17"/>
    </row>
    <row r="17830" spans="1:1" ht="16" x14ac:dyDescent="0.25">
      <c r="A17830" s="17"/>
    </row>
    <row r="17831" spans="1:1" ht="16" x14ac:dyDescent="0.25">
      <c r="A17831" s="17"/>
    </row>
    <row r="17832" spans="1:1" ht="16" x14ac:dyDescent="0.25">
      <c r="A17832" s="17"/>
    </row>
    <row r="17833" spans="1:1" ht="16" x14ac:dyDescent="0.25">
      <c r="A17833" s="17"/>
    </row>
    <row r="17834" spans="1:1" ht="16" x14ac:dyDescent="0.25">
      <c r="A17834" s="17"/>
    </row>
    <row r="17835" spans="1:1" ht="16" x14ac:dyDescent="0.25">
      <c r="A17835" s="17"/>
    </row>
    <row r="17836" spans="1:1" ht="16" x14ac:dyDescent="0.25">
      <c r="A17836" s="17"/>
    </row>
    <row r="17837" spans="1:1" ht="16" x14ac:dyDescent="0.25">
      <c r="A17837" s="17"/>
    </row>
    <row r="17838" spans="1:1" ht="16" x14ac:dyDescent="0.25">
      <c r="A17838" s="17"/>
    </row>
    <row r="17839" spans="1:1" ht="16" x14ac:dyDescent="0.25">
      <c r="A17839" s="17"/>
    </row>
    <row r="17840" spans="1:1" ht="16" x14ac:dyDescent="0.25">
      <c r="A17840" s="17"/>
    </row>
    <row r="17841" spans="1:1" ht="16" x14ac:dyDescent="0.25">
      <c r="A17841" s="17"/>
    </row>
    <row r="17842" spans="1:1" ht="16" x14ac:dyDescent="0.25">
      <c r="A17842" s="17"/>
    </row>
    <row r="17843" spans="1:1" ht="16" x14ac:dyDescent="0.25">
      <c r="A17843" s="17"/>
    </row>
    <row r="17844" spans="1:1" ht="16" x14ac:dyDescent="0.25">
      <c r="A17844" s="17"/>
    </row>
    <row r="17845" spans="1:1" ht="16" x14ac:dyDescent="0.25">
      <c r="A17845" s="17"/>
    </row>
    <row r="17846" spans="1:1" ht="16" x14ac:dyDescent="0.25">
      <c r="A17846" s="17"/>
    </row>
    <row r="17847" spans="1:1" ht="16" x14ac:dyDescent="0.25">
      <c r="A17847" s="17"/>
    </row>
    <row r="17848" spans="1:1" ht="16" x14ac:dyDescent="0.25">
      <c r="A17848" s="17"/>
    </row>
    <row r="17849" spans="1:1" ht="16" x14ac:dyDescent="0.25">
      <c r="A17849" s="17"/>
    </row>
    <row r="17850" spans="1:1" ht="16" x14ac:dyDescent="0.25">
      <c r="A17850" s="17"/>
    </row>
    <row r="17851" spans="1:1" ht="16" x14ac:dyDescent="0.25">
      <c r="A17851" s="17"/>
    </row>
    <row r="17852" spans="1:1" ht="16" x14ac:dyDescent="0.25">
      <c r="A17852" s="17"/>
    </row>
    <row r="17853" spans="1:1" ht="16" x14ac:dyDescent="0.25">
      <c r="A17853" s="17"/>
    </row>
    <row r="17854" spans="1:1" ht="16" x14ac:dyDescent="0.25">
      <c r="A17854" s="17"/>
    </row>
    <row r="17855" spans="1:1" ht="16" x14ac:dyDescent="0.25">
      <c r="A17855" s="17"/>
    </row>
    <row r="17856" spans="1:1" ht="16" x14ac:dyDescent="0.25">
      <c r="A17856" s="17"/>
    </row>
    <row r="17857" spans="1:1" ht="16" x14ac:dyDescent="0.25">
      <c r="A17857" s="17"/>
    </row>
    <row r="17858" spans="1:1" ht="16" x14ac:dyDescent="0.25">
      <c r="A17858" s="17"/>
    </row>
    <row r="17859" spans="1:1" ht="16" x14ac:dyDescent="0.25">
      <c r="A17859" s="17"/>
    </row>
    <row r="17860" spans="1:1" ht="16" x14ac:dyDescent="0.25">
      <c r="A17860" s="17"/>
    </row>
    <row r="17861" spans="1:1" ht="16" x14ac:dyDescent="0.25">
      <c r="A17861" s="17"/>
    </row>
    <row r="17862" spans="1:1" ht="16" x14ac:dyDescent="0.25">
      <c r="A17862" s="17"/>
    </row>
    <row r="17863" spans="1:1" ht="16" x14ac:dyDescent="0.25">
      <c r="A17863" s="17"/>
    </row>
    <row r="17864" spans="1:1" ht="16" x14ac:dyDescent="0.25">
      <c r="A17864" s="17"/>
    </row>
    <row r="17865" spans="1:1" ht="16" x14ac:dyDescent="0.25">
      <c r="A17865" s="17"/>
    </row>
    <row r="17866" spans="1:1" ht="16" x14ac:dyDescent="0.25">
      <c r="A17866" s="17"/>
    </row>
    <row r="17867" spans="1:1" ht="16" x14ac:dyDescent="0.25">
      <c r="A17867" s="17"/>
    </row>
    <row r="17868" spans="1:1" ht="16" x14ac:dyDescent="0.25">
      <c r="A17868" s="17"/>
    </row>
    <row r="17869" spans="1:1" ht="16" x14ac:dyDescent="0.25">
      <c r="A17869" s="17"/>
    </row>
    <row r="17870" spans="1:1" ht="16" x14ac:dyDescent="0.25">
      <c r="A17870" s="17"/>
    </row>
    <row r="17871" spans="1:1" ht="16" x14ac:dyDescent="0.25">
      <c r="A17871" s="17"/>
    </row>
    <row r="17872" spans="1:1" ht="16" x14ac:dyDescent="0.25">
      <c r="A17872" s="17"/>
    </row>
    <row r="17873" spans="1:1" ht="16" x14ac:dyDescent="0.25">
      <c r="A17873" s="17"/>
    </row>
    <row r="17874" spans="1:1" ht="16" x14ac:dyDescent="0.25">
      <c r="A17874" s="17"/>
    </row>
    <row r="17875" spans="1:1" ht="16" x14ac:dyDescent="0.25">
      <c r="A17875" s="17"/>
    </row>
    <row r="17876" spans="1:1" ht="16" x14ac:dyDescent="0.25">
      <c r="A17876" s="17"/>
    </row>
    <row r="17877" spans="1:1" ht="16" x14ac:dyDescent="0.25">
      <c r="A17877" s="17"/>
    </row>
    <row r="17878" spans="1:1" ht="16" x14ac:dyDescent="0.25">
      <c r="A17878" s="17"/>
    </row>
    <row r="17879" spans="1:1" ht="16" x14ac:dyDescent="0.25">
      <c r="A17879" s="17"/>
    </row>
    <row r="17880" spans="1:1" ht="16" x14ac:dyDescent="0.25">
      <c r="A17880" s="17"/>
    </row>
    <row r="17881" spans="1:1" ht="16" x14ac:dyDescent="0.25">
      <c r="A17881" s="17"/>
    </row>
    <row r="17882" spans="1:1" ht="16" x14ac:dyDescent="0.25">
      <c r="A17882" s="17"/>
    </row>
    <row r="17883" spans="1:1" ht="16" x14ac:dyDescent="0.25">
      <c r="A17883" s="17"/>
    </row>
    <row r="17884" spans="1:1" ht="16" x14ac:dyDescent="0.25">
      <c r="A17884" s="17"/>
    </row>
    <row r="17885" spans="1:1" ht="16" x14ac:dyDescent="0.25">
      <c r="A17885" s="17"/>
    </row>
    <row r="17886" spans="1:1" ht="16" x14ac:dyDescent="0.25">
      <c r="A17886" s="17"/>
    </row>
    <row r="17887" spans="1:1" ht="16" x14ac:dyDescent="0.25">
      <c r="A17887" s="17"/>
    </row>
    <row r="17888" spans="1:1" ht="16" x14ac:dyDescent="0.25">
      <c r="A17888" s="17"/>
    </row>
    <row r="17889" spans="1:1" ht="16" x14ac:dyDescent="0.25">
      <c r="A17889" s="17"/>
    </row>
    <row r="17890" spans="1:1" ht="16" x14ac:dyDescent="0.25">
      <c r="A17890" s="17"/>
    </row>
    <row r="17891" spans="1:1" ht="16" x14ac:dyDescent="0.25">
      <c r="A17891" s="17"/>
    </row>
    <row r="17892" spans="1:1" ht="16" x14ac:dyDescent="0.25">
      <c r="A17892" s="17"/>
    </row>
    <row r="17893" spans="1:1" ht="16" x14ac:dyDescent="0.25">
      <c r="A17893" s="17"/>
    </row>
    <row r="17894" spans="1:1" ht="16" x14ac:dyDescent="0.25">
      <c r="A17894" s="17"/>
    </row>
    <row r="17895" spans="1:1" ht="16" x14ac:dyDescent="0.25">
      <c r="A17895" s="17"/>
    </row>
    <row r="17896" spans="1:1" ht="16" x14ac:dyDescent="0.25">
      <c r="A17896" s="17"/>
    </row>
    <row r="17897" spans="1:1" ht="16" x14ac:dyDescent="0.25">
      <c r="A17897" s="17"/>
    </row>
    <row r="17898" spans="1:1" ht="16" x14ac:dyDescent="0.25">
      <c r="A17898" s="17"/>
    </row>
    <row r="17899" spans="1:1" ht="16" x14ac:dyDescent="0.25">
      <c r="A17899" s="17"/>
    </row>
    <row r="17900" spans="1:1" ht="16" x14ac:dyDescent="0.25">
      <c r="A17900" s="17"/>
    </row>
    <row r="17901" spans="1:1" ht="16" x14ac:dyDescent="0.25">
      <c r="A17901" s="17"/>
    </row>
    <row r="17902" spans="1:1" ht="16" x14ac:dyDescent="0.25">
      <c r="A17902" s="17"/>
    </row>
    <row r="17903" spans="1:1" ht="16" x14ac:dyDescent="0.25">
      <c r="A17903" s="17"/>
    </row>
    <row r="17904" spans="1:1" ht="16" x14ac:dyDescent="0.25">
      <c r="A17904" s="17"/>
    </row>
    <row r="17905" spans="1:1" ht="16" x14ac:dyDescent="0.25">
      <c r="A17905" s="17"/>
    </row>
    <row r="17906" spans="1:1" ht="16" x14ac:dyDescent="0.25">
      <c r="A17906" s="17"/>
    </row>
    <row r="17907" spans="1:1" ht="16" x14ac:dyDescent="0.25">
      <c r="A17907" s="17"/>
    </row>
    <row r="17908" spans="1:1" ht="16" x14ac:dyDescent="0.25">
      <c r="A17908" s="17"/>
    </row>
    <row r="17909" spans="1:1" ht="16" x14ac:dyDescent="0.25">
      <c r="A17909" s="17"/>
    </row>
    <row r="17910" spans="1:1" ht="16" x14ac:dyDescent="0.25">
      <c r="A17910" s="17"/>
    </row>
    <row r="17911" spans="1:1" ht="16" x14ac:dyDescent="0.25">
      <c r="A17911" s="17"/>
    </row>
    <row r="17912" spans="1:1" ht="16" x14ac:dyDescent="0.25">
      <c r="A17912" s="17"/>
    </row>
    <row r="17913" spans="1:1" ht="16" x14ac:dyDescent="0.25">
      <c r="A17913" s="17"/>
    </row>
    <row r="17914" spans="1:1" ht="16" x14ac:dyDescent="0.25">
      <c r="A17914" s="17"/>
    </row>
    <row r="17915" spans="1:1" ht="16" x14ac:dyDescent="0.25">
      <c r="A17915" s="17"/>
    </row>
    <row r="17916" spans="1:1" ht="16" x14ac:dyDescent="0.25">
      <c r="A17916" s="17"/>
    </row>
    <row r="17917" spans="1:1" ht="16" x14ac:dyDescent="0.25">
      <c r="A17917" s="17"/>
    </row>
    <row r="17918" spans="1:1" ht="16" x14ac:dyDescent="0.25">
      <c r="A17918" s="17"/>
    </row>
    <row r="17919" spans="1:1" ht="16" x14ac:dyDescent="0.25">
      <c r="A17919" s="17"/>
    </row>
    <row r="17920" spans="1:1" ht="16" x14ac:dyDescent="0.25">
      <c r="A17920" s="17"/>
    </row>
    <row r="17921" spans="1:1" ht="16" x14ac:dyDescent="0.25">
      <c r="A17921" s="17"/>
    </row>
    <row r="17922" spans="1:1" ht="16" x14ac:dyDescent="0.25">
      <c r="A17922" s="17"/>
    </row>
    <row r="17923" spans="1:1" ht="16" x14ac:dyDescent="0.25">
      <c r="A17923" s="17"/>
    </row>
    <row r="17924" spans="1:1" ht="16" x14ac:dyDescent="0.25">
      <c r="A17924" s="17"/>
    </row>
    <row r="17925" spans="1:1" ht="16" x14ac:dyDescent="0.25">
      <c r="A17925" s="17"/>
    </row>
    <row r="17926" spans="1:1" ht="16" x14ac:dyDescent="0.25">
      <c r="A17926" s="17"/>
    </row>
    <row r="17927" spans="1:1" ht="16" x14ac:dyDescent="0.25">
      <c r="A17927" s="17"/>
    </row>
    <row r="17928" spans="1:1" ht="16" x14ac:dyDescent="0.25">
      <c r="A17928" s="17"/>
    </row>
    <row r="17929" spans="1:1" ht="16" x14ac:dyDescent="0.25">
      <c r="A17929" s="17"/>
    </row>
    <row r="17930" spans="1:1" ht="16" x14ac:dyDescent="0.25">
      <c r="A17930" s="17"/>
    </row>
    <row r="17931" spans="1:1" ht="16" x14ac:dyDescent="0.25">
      <c r="A17931" s="17"/>
    </row>
    <row r="17932" spans="1:1" ht="16" x14ac:dyDescent="0.25">
      <c r="A17932" s="17"/>
    </row>
    <row r="17933" spans="1:1" ht="16" x14ac:dyDescent="0.25">
      <c r="A17933" s="17"/>
    </row>
    <row r="17934" spans="1:1" ht="16" x14ac:dyDescent="0.25">
      <c r="A17934" s="17"/>
    </row>
    <row r="17935" spans="1:1" ht="16" x14ac:dyDescent="0.25">
      <c r="A17935" s="17"/>
    </row>
    <row r="17936" spans="1:1" ht="16" x14ac:dyDescent="0.25">
      <c r="A17936" s="17"/>
    </row>
    <row r="17937" spans="1:1" ht="16" x14ac:dyDescent="0.25">
      <c r="A17937" s="17"/>
    </row>
    <row r="17938" spans="1:1" ht="16" x14ac:dyDescent="0.25">
      <c r="A17938" s="17"/>
    </row>
    <row r="17939" spans="1:1" ht="16" x14ac:dyDescent="0.25">
      <c r="A17939" s="17"/>
    </row>
    <row r="17940" spans="1:1" ht="16" x14ac:dyDescent="0.25">
      <c r="A17940" s="17"/>
    </row>
    <row r="17941" spans="1:1" ht="16" x14ac:dyDescent="0.25">
      <c r="A17941" s="17"/>
    </row>
    <row r="17942" spans="1:1" ht="16" x14ac:dyDescent="0.25">
      <c r="A17942" s="17"/>
    </row>
    <row r="17943" spans="1:1" ht="16" x14ac:dyDescent="0.25">
      <c r="A17943" s="17"/>
    </row>
    <row r="17944" spans="1:1" ht="16" x14ac:dyDescent="0.25">
      <c r="A17944" s="17"/>
    </row>
    <row r="17945" spans="1:1" ht="16" x14ac:dyDescent="0.25">
      <c r="A17945" s="17"/>
    </row>
    <row r="17946" spans="1:1" ht="16" x14ac:dyDescent="0.25">
      <c r="A17946" s="17"/>
    </row>
    <row r="17947" spans="1:1" ht="16" x14ac:dyDescent="0.25">
      <c r="A17947" s="17"/>
    </row>
    <row r="17948" spans="1:1" ht="16" x14ac:dyDescent="0.25">
      <c r="A17948" s="17"/>
    </row>
    <row r="17949" spans="1:1" ht="16" x14ac:dyDescent="0.25">
      <c r="A17949" s="17"/>
    </row>
    <row r="17950" spans="1:1" ht="16" x14ac:dyDescent="0.25">
      <c r="A17950" s="17"/>
    </row>
    <row r="17951" spans="1:1" ht="16" x14ac:dyDescent="0.25">
      <c r="A17951" s="17"/>
    </row>
    <row r="17952" spans="1:1" ht="16" x14ac:dyDescent="0.25">
      <c r="A17952" s="17"/>
    </row>
    <row r="17953" spans="1:1" ht="16" x14ac:dyDescent="0.25">
      <c r="A17953" s="17"/>
    </row>
    <row r="17954" spans="1:1" ht="16" x14ac:dyDescent="0.25">
      <c r="A17954" s="17"/>
    </row>
    <row r="17955" spans="1:1" ht="16" x14ac:dyDescent="0.25">
      <c r="A17955" s="17"/>
    </row>
    <row r="17956" spans="1:1" ht="16" x14ac:dyDescent="0.25">
      <c r="A17956" s="17"/>
    </row>
    <row r="17957" spans="1:1" ht="16" x14ac:dyDescent="0.25">
      <c r="A17957" s="17"/>
    </row>
    <row r="17958" spans="1:1" ht="16" x14ac:dyDescent="0.25">
      <c r="A17958" s="17"/>
    </row>
    <row r="17959" spans="1:1" ht="16" x14ac:dyDescent="0.25">
      <c r="A17959" s="17"/>
    </row>
    <row r="17960" spans="1:1" ht="16" x14ac:dyDescent="0.25">
      <c r="A17960" s="17"/>
    </row>
    <row r="17961" spans="1:1" ht="16" x14ac:dyDescent="0.25">
      <c r="A17961" s="17"/>
    </row>
    <row r="17962" spans="1:1" ht="16" x14ac:dyDescent="0.25">
      <c r="A17962" s="17"/>
    </row>
    <row r="17963" spans="1:1" ht="16" x14ac:dyDescent="0.25">
      <c r="A17963" s="17"/>
    </row>
    <row r="17964" spans="1:1" ht="16" x14ac:dyDescent="0.25">
      <c r="A17964" s="17"/>
    </row>
    <row r="17965" spans="1:1" ht="16" x14ac:dyDescent="0.25">
      <c r="A17965" s="17"/>
    </row>
    <row r="17966" spans="1:1" ht="16" x14ac:dyDescent="0.25">
      <c r="A17966" s="17"/>
    </row>
    <row r="17967" spans="1:1" ht="16" x14ac:dyDescent="0.25">
      <c r="A17967" s="17"/>
    </row>
    <row r="17968" spans="1:1" ht="16" x14ac:dyDescent="0.25">
      <c r="A17968" s="17"/>
    </row>
    <row r="17969" spans="1:1" ht="16" x14ac:dyDescent="0.25">
      <c r="A17969" s="17"/>
    </row>
    <row r="17970" spans="1:1" ht="16" x14ac:dyDescent="0.25">
      <c r="A17970" s="17"/>
    </row>
    <row r="17971" spans="1:1" ht="16" x14ac:dyDescent="0.25">
      <c r="A17971" s="17"/>
    </row>
    <row r="17972" spans="1:1" ht="16" x14ac:dyDescent="0.25">
      <c r="A17972" s="17"/>
    </row>
    <row r="17973" spans="1:1" ht="16" x14ac:dyDescent="0.25">
      <c r="A17973" s="17"/>
    </row>
    <row r="17974" spans="1:1" ht="16" x14ac:dyDescent="0.25">
      <c r="A17974" s="17"/>
    </row>
    <row r="17975" spans="1:1" ht="16" x14ac:dyDescent="0.25">
      <c r="A17975" s="17"/>
    </row>
    <row r="17976" spans="1:1" ht="16" x14ac:dyDescent="0.25">
      <c r="A17976" s="17"/>
    </row>
    <row r="17977" spans="1:1" ht="16" x14ac:dyDescent="0.25">
      <c r="A17977" s="17"/>
    </row>
    <row r="17978" spans="1:1" ht="16" x14ac:dyDescent="0.25">
      <c r="A17978" s="17"/>
    </row>
    <row r="17979" spans="1:1" ht="16" x14ac:dyDescent="0.25">
      <c r="A17979" s="17"/>
    </row>
    <row r="17980" spans="1:1" ht="16" x14ac:dyDescent="0.25">
      <c r="A17980" s="17"/>
    </row>
    <row r="17981" spans="1:1" ht="16" x14ac:dyDescent="0.25">
      <c r="A17981" s="17"/>
    </row>
    <row r="17982" spans="1:1" ht="16" x14ac:dyDescent="0.25">
      <c r="A17982" s="17"/>
    </row>
    <row r="17983" spans="1:1" ht="16" x14ac:dyDescent="0.25">
      <c r="A17983" s="17"/>
    </row>
    <row r="17984" spans="1:1" ht="16" x14ac:dyDescent="0.25">
      <c r="A17984" s="17"/>
    </row>
    <row r="17985" spans="1:1" ht="16" x14ac:dyDescent="0.25">
      <c r="A17985" s="17"/>
    </row>
    <row r="17986" spans="1:1" ht="16" x14ac:dyDescent="0.25">
      <c r="A17986" s="17"/>
    </row>
    <row r="17987" spans="1:1" ht="16" x14ac:dyDescent="0.25">
      <c r="A17987" s="17"/>
    </row>
    <row r="17988" spans="1:1" ht="16" x14ac:dyDescent="0.25">
      <c r="A17988" s="17"/>
    </row>
    <row r="17989" spans="1:1" ht="16" x14ac:dyDescent="0.25">
      <c r="A17989" s="17"/>
    </row>
    <row r="17990" spans="1:1" ht="16" x14ac:dyDescent="0.25">
      <c r="A17990" s="17"/>
    </row>
    <row r="17991" spans="1:1" ht="16" x14ac:dyDescent="0.25">
      <c r="A17991" s="17"/>
    </row>
    <row r="17992" spans="1:1" ht="16" x14ac:dyDescent="0.25">
      <c r="A17992" s="17"/>
    </row>
    <row r="17993" spans="1:1" ht="16" x14ac:dyDescent="0.25">
      <c r="A17993" s="17"/>
    </row>
    <row r="17994" spans="1:1" ht="16" x14ac:dyDescent="0.25">
      <c r="A17994" s="17"/>
    </row>
    <row r="17995" spans="1:1" ht="16" x14ac:dyDescent="0.25">
      <c r="A17995" s="17"/>
    </row>
    <row r="17996" spans="1:1" ht="16" x14ac:dyDescent="0.25">
      <c r="A17996" s="17"/>
    </row>
    <row r="17997" spans="1:1" ht="16" x14ac:dyDescent="0.25">
      <c r="A17997" s="17"/>
    </row>
    <row r="17998" spans="1:1" ht="16" x14ac:dyDescent="0.25">
      <c r="A17998" s="17"/>
    </row>
    <row r="17999" spans="1:1" ht="16" x14ac:dyDescent="0.25">
      <c r="A17999" s="17"/>
    </row>
    <row r="18000" spans="1:1" ht="16" x14ac:dyDescent="0.25">
      <c r="A18000" s="17"/>
    </row>
    <row r="18001" spans="1:1" ht="16" x14ac:dyDescent="0.25">
      <c r="A18001" s="17"/>
    </row>
    <row r="18002" spans="1:1" ht="16" x14ac:dyDescent="0.25">
      <c r="A18002" s="17"/>
    </row>
    <row r="18003" spans="1:1" ht="16" x14ac:dyDescent="0.25">
      <c r="A18003" s="17"/>
    </row>
    <row r="18004" spans="1:1" ht="16" x14ac:dyDescent="0.25">
      <c r="A18004" s="17"/>
    </row>
    <row r="18005" spans="1:1" ht="16" x14ac:dyDescent="0.25">
      <c r="A18005" s="17"/>
    </row>
    <row r="18006" spans="1:1" ht="16" x14ac:dyDescent="0.25">
      <c r="A18006" s="17"/>
    </row>
    <row r="18007" spans="1:1" ht="16" x14ac:dyDescent="0.25">
      <c r="A18007" s="17"/>
    </row>
    <row r="18008" spans="1:1" ht="16" x14ac:dyDescent="0.25">
      <c r="A18008" s="17"/>
    </row>
    <row r="18009" spans="1:1" ht="16" x14ac:dyDescent="0.25">
      <c r="A18009" s="17"/>
    </row>
    <row r="18010" spans="1:1" ht="16" x14ac:dyDescent="0.25">
      <c r="A18010" s="17"/>
    </row>
    <row r="18011" spans="1:1" ht="16" x14ac:dyDescent="0.25">
      <c r="A18011" s="17"/>
    </row>
    <row r="18012" spans="1:1" ht="16" x14ac:dyDescent="0.25">
      <c r="A18012" s="17"/>
    </row>
    <row r="18013" spans="1:1" ht="16" x14ac:dyDescent="0.25">
      <c r="A18013" s="17"/>
    </row>
    <row r="18014" spans="1:1" ht="16" x14ac:dyDescent="0.25">
      <c r="A18014" s="17"/>
    </row>
    <row r="18015" spans="1:1" ht="16" x14ac:dyDescent="0.25">
      <c r="A18015" s="17"/>
    </row>
    <row r="18016" spans="1:1" ht="16" x14ac:dyDescent="0.25">
      <c r="A18016" s="17"/>
    </row>
    <row r="18017" spans="1:1" ht="16" x14ac:dyDescent="0.25">
      <c r="A18017" s="17"/>
    </row>
    <row r="18018" spans="1:1" ht="16" x14ac:dyDescent="0.25">
      <c r="A18018" s="17"/>
    </row>
    <row r="18019" spans="1:1" ht="16" x14ac:dyDescent="0.25">
      <c r="A18019" s="17"/>
    </row>
    <row r="18020" spans="1:1" ht="16" x14ac:dyDescent="0.25">
      <c r="A18020" s="17"/>
    </row>
    <row r="18021" spans="1:1" ht="16" x14ac:dyDescent="0.25">
      <c r="A18021" s="17"/>
    </row>
    <row r="18022" spans="1:1" ht="16" x14ac:dyDescent="0.25">
      <c r="A18022" s="17"/>
    </row>
    <row r="18023" spans="1:1" ht="16" x14ac:dyDescent="0.25">
      <c r="A18023" s="17"/>
    </row>
    <row r="18024" spans="1:1" ht="16" x14ac:dyDescent="0.25">
      <c r="A18024" s="17"/>
    </row>
    <row r="18025" spans="1:1" ht="16" x14ac:dyDescent="0.25">
      <c r="A18025" s="17"/>
    </row>
    <row r="18026" spans="1:1" ht="16" x14ac:dyDescent="0.25">
      <c r="A18026" s="17"/>
    </row>
    <row r="18027" spans="1:1" ht="16" x14ac:dyDescent="0.25">
      <c r="A18027" s="17"/>
    </row>
    <row r="18028" spans="1:1" ht="16" x14ac:dyDescent="0.25">
      <c r="A18028" s="17"/>
    </row>
    <row r="18029" spans="1:1" ht="16" x14ac:dyDescent="0.25">
      <c r="A18029" s="17"/>
    </row>
    <row r="18030" spans="1:1" ht="16" x14ac:dyDescent="0.25">
      <c r="A18030" s="17"/>
    </row>
    <row r="18031" spans="1:1" ht="16" x14ac:dyDescent="0.25">
      <c r="A18031" s="17"/>
    </row>
    <row r="18032" spans="1:1" ht="16" x14ac:dyDescent="0.25">
      <c r="A18032" s="17"/>
    </row>
    <row r="18033" spans="1:1" ht="16" x14ac:dyDescent="0.25">
      <c r="A18033" s="17"/>
    </row>
    <row r="18034" spans="1:1" ht="16" x14ac:dyDescent="0.25">
      <c r="A18034" s="17"/>
    </row>
    <row r="18035" spans="1:1" ht="16" x14ac:dyDescent="0.25">
      <c r="A18035" s="17"/>
    </row>
    <row r="18036" spans="1:1" ht="16" x14ac:dyDescent="0.25">
      <c r="A18036" s="17"/>
    </row>
    <row r="18037" spans="1:1" ht="16" x14ac:dyDescent="0.25">
      <c r="A18037" s="17"/>
    </row>
    <row r="18038" spans="1:1" ht="16" x14ac:dyDescent="0.25">
      <c r="A18038" s="17"/>
    </row>
    <row r="18039" spans="1:1" ht="16" x14ac:dyDescent="0.25">
      <c r="A18039" s="17"/>
    </row>
    <row r="18040" spans="1:1" ht="16" x14ac:dyDescent="0.25">
      <c r="A18040" s="17"/>
    </row>
    <row r="18041" spans="1:1" ht="16" x14ac:dyDescent="0.25">
      <c r="A18041" s="17"/>
    </row>
    <row r="18042" spans="1:1" ht="16" x14ac:dyDescent="0.25">
      <c r="A18042" s="17"/>
    </row>
    <row r="18043" spans="1:1" ht="16" x14ac:dyDescent="0.25">
      <c r="A18043" s="17"/>
    </row>
    <row r="18044" spans="1:1" ht="16" x14ac:dyDescent="0.25">
      <c r="A18044" s="17"/>
    </row>
    <row r="18045" spans="1:1" ht="16" x14ac:dyDescent="0.25">
      <c r="A18045" s="17"/>
    </row>
    <row r="18046" spans="1:1" ht="16" x14ac:dyDescent="0.25">
      <c r="A18046" s="17"/>
    </row>
    <row r="18047" spans="1:1" ht="16" x14ac:dyDescent="0.25">
      <c r="A18047" s="17"/>
    </row>
    <row r="18048" spans="1:1" ht="16" x14ac:dyDescent="0.25">
      <c r="A18048" s="17"/>
    </row>
    <row r="18049" spans="1:1" ht="16" x14ac:dyDescent="0.25">
      <c r="A18049" s="17"/>
    </row>
    <row r="18050" spans="1:1" ht="16" x14ac:dyDescent="0.25">
      <c r="A18050" s="17"/>
    </row>
    <row r="18051" spans="1:1" ht="16" x14ac:dyDescent="0.25">
      <c r="A18051" s="17"/>
    </row>
    <row r="18052" spans="1:1" ht="16" x14ac:dyDescent="0.25">
      <c r="A18052" s="17"/>
    </row>
    <row r="18053" spans="1:1" ht="16" x14ac:dyDescent="0.25">
      <c r="A18053" s="17"/>
    </row>
    <row r="18054" spans="1:1" ht="16" x14ac:dyDescent="0.25">
      <c r="A18054" s="17"/>
    </row>
    <row r="18055" spans="1:1" ht="16" x14ac:dyDescent="0.25">
      <c r="A18055" s="17"/>
    </row>
    <row r="18056" spans="1:1" ht="16" x14ac:dyDescent="0.25">
      <c r="A18056" s="17"/>
    </row>
    <row r="18057" spans="1:1" ht="16" x14ac:dyDescent="0.25">
      <c r="A18057" s="17"/>
    </row>
    <row r="18058" spans="1:1" ht="16" x14ac:dyDescent="0.25">
      <c r="A18058" s="17"/>
    </row>
    <row r="18059" spans="1:1" ht="16" x14ac:dyDescent="0.25">
      <c r="A18059" s="17"/>
    </row>
    <row r="18060" spans="1:1" ht="16" x14ac:dyDescent="0.25">
      <c r="A18060" s="17"/>
    </row>
    <row r="18061" spans="1:1" ht="16" x14ac:dyDescent="0.25">
      <c r="A18061" s="17"/>
    </row>
    <row r="18062" spans="1:1" ht="16" x14ac:dyDescent="0.25">
      <c r="A18062" s="17"/>
    </row>
    <row r="18063" spans="1:1" ht="16" x14ac:dyDescent="0.25">
      <c r="A18063" s="17"/>
    </row>
    <row r="18064" spans="1:1" ht="16" x14ac:dyDescent="0.25">
      <c r="A18064" s="17"/>
    </row>
    <row r="18065" spans="1:1" ht="16" x14ac:dyDescent="0.25">
      <c r="A18065" s="17"/>
    </row>
    <row r="18066" spans="1:1" ht="16" x14ac:dyDescent="0.25">
      <c r="A18066" s="17"/>
    </row>
    <row r="18067" spans="1:1" ht="16" x14ac:dyDescent="0.25">
      <c r="A18067" s="17"/>
    </row>
    <row r="18068" spans="1:1" ht="16" x14ac:dyDescent="0.25">
      <c r="A18068" s="17"/>
    </row>
    <row r="18069" spans="1:1" ht="16" x14ac:dyDescent="0.25">
      <c r="A18069" s="17"/>
    </row>
    <row r="18070" spans="1:1" ht="16" x14ac:dyDescent="0.25">
      <c r="A18070" s="17"/>
    </row>
    <row r="18071" spans="1:1" ht="16" x14ac:dyDescent="0.25">
      <c r="A18071" s="17"/>
    </row>
    <row r="18072" spans="1:1" ht="16" x14ac:dyDescent="0.25">
      <c r="A18072" s="17"/>
    </row>
    <row r="18073" spans="1:1" ht="16" x14ac:dyDescent="0.25">
      <c r="A18073" s="17"/>
    </row>
    <row r="18074" spans="1:1" ht="16" x14ac:dyDescent="0.25">
      <c r="A18074" s="17"/>
    </row>
    <row r="18075" spans="1:1" ht="16" x14ac:dyDescent="0.25">
      <c r="A18075" s="17"/>
    </row>
    <row r="18076" spans="1:1" ht="16" x14ac:dyDescent="0.25">
      <c r="A18076" s="17"/>
    </row>
    <row r="18077" spans="1:1" ht="16" x14ac:dyDescent="0.25">
      <c r="A18077" s="17"/>
    </row>
    <row r="18078" spans="1:1" ht="16" x14ac:dyDescent="0.25">
      <c r="A18078" s="17"/>
    </row>
    <row r="18079" spans="1:1" ht="16" x14ac:dyDescent="0.25">
      <c r="A18079" s="17"/>
    </row>
    <row r="18080" spans="1:1" ht="16" x14ac:dyDescent="0.25">
      <c r="A18080" s="17"/>
    </row>
    <row r="18081" spans="1:1" ht="16" x14ac:dyDescent="0.25">
      <c r="A18081" s="17"/>
    </row>
    <row r="18082" spans="1:1" ht="16" x14ac:dyDescent="0.25">
      <c r="A18082" s="17"/>
    </row>
    <row r="18083" spans="1:1" ht="16" x14ac:dyDescent="0.25">
      <c r="A18083" s="17"/>
    </row>
    <row r="18084" spans="1:1" ht="16" x14ac:dyDescent="0.25">
      <c r="A18084" s="17"/>
    </row>
    <row r="18085" spans="1:1" ht="16" x14ac:dyDescent="0.25">
      <c r="A18085" s="17"/>
    </row>
    <row r="18086" spans="1:1" ht="16" x14ac:dyDescent="0.25">
      <c r="A18086" s="17"/>
    </row>
    <row r="18087" spans="1:1" ht="16" x14ac:dyDescent="0.25">
      <c r="A18087" s="17"/>
    </row>
    <row r="18088" spans="1:1" ht="16" x14ac:dyDescent="0.25">
      <c r="A18088" s="17"/>
    </row>
    <row r="18089" spans="1:1" ht="16" x14ac:dyDescent="0.25">
      <c r="A18089" s="17"/>
    </row>
    <row r="18090" spans="1:1" ht="16" x14ac:dyDescent="0.25">
      <c r="A18090" s="17"/>
    </row>
    <row r="18091" spans="1:1" ht="16" x14ac:dyDescent="0.25">
      <c r="A18091" s="17"/>
    </row>
    <row r="18092" spans="1:1" ht="16" x14ac:dyDescent="0.25">
      <c r="A18092" s="17"/>
    </row>
    <row r="18093" spans="1:1" ht="16" x14ac:dyDescent="0.25">
      <c r="A18093" s="17"/>
    </row>
    <row r="18094" spans="1:1" ht="16" x14ac:dyDescent="0.25">
      <c r="A18094" s="17"/>
    </row>
    <row r="18095" spans="1:1" ht="16" x14ac:dyDescent="0.25">
      <c r="A18095" s="17"/>
    </row>
    <row r="18096" spans="1:1" ht="16" x14ac:dyDescent="0.25">
      <c r="A18096" s="17"/>
    </row>
    <row r="18097" spans="1:1" ht="16" x14ac:dyDescent="0.25">
      <c r="A18097" s="17"/>
    </row>
    <row r="18098" spans="1:1" ht="16" x14ac:dyDescent="0.25">
      <c r="A18098" s="17"/>
    </row>
    <row r="18099" spans="1:1" ht="16" x14ac:dyDescent="0.25">
      <c r="A18099" s="17"/>
    </row>
    <row r="18100" spans="1:1" ht="16" x14ac:dyDescent="0.25">
      <c r="A18100" s="17"/>
    </row>
    <row r="18101" spans="1:1" ht="16" x14ac:dyDescent="0.25">
      <c r="A18101" s="17"/>
    </row>
    <row r="18102" spans="1:1" ht="16" x14ac:dyDescent="0.25">
      <c r="A18102" s="17"/>
    </row>
    <row r="18103" spans="1:1" ht="16" x14ac:dyDescent="0.25">
      <c r="A18103" s="17"/>
    </row>
    <row r="18104" spans="1:1" ht="16" x14ac:dyDescent="0.25">
      <c r="A18104" s="17"/>
    </row>
    <row r="18105" spans="1:1" ht="16" x14ac:dyDescent="0.25">
      <c r="A18105" s="17"/>
    </row>
    <row r="18106" spans="1:1" ht="16" x14ac:dyDescent="0.25">
      <c r="A18106" s="17"/>
    </row>
    <row r="18107" spans="1:1" ht="16" x14ac:dyDescent="0.25">
      <c r="A18107" s="17"/>
    </row>
    <row r="18108" spans="1:1" ht="16" x14ac:dyDescent="0.25">
      <c r="A18108" s="17"/>
    </row>
    <row r="18109" spans="1:1" ht="16" x14ac:dyDescent="0.25">
      <c r="A18109" s="17"/>
    </row>
    <row r="18110" spans="1:1" ht="16" x14ac:dyDescent="0.25">
      <c r="A18110" s="17"/>
    </row>
    <row r="18111" spans="1:1" ht="16" x14ac:dyDescent="0.25">
      <c r="A18111" s="17"/>
    </row>
    <row r="18112" spans="1:1" ht="16" x14ac:dyDescent="0.25">
      <c r="A18112" s="17"/>
    </row>
    <row r="18113" spans="1:1" ht="16" x14ac:dyDescent="0.25">
      <c r="A18113" s="17"/>
    </row>
    <row r="18114" spans="1:1" ht="16" x14ac:dyDescent="0.25">
      <c r="A18114" s="17"/>
    </row>
    <row r="18115" spans="1:1" ht="16" x14ac:dyDescent="0.25">
      <c r="A18115" s="17"/>
    </row>
    <row r="18116" spans="1:1" ht="16" x14ac:dyDescent="0.25">
      <c r="A18116" s="17"/>
    </row>
    <row r="18117" spans="1:1" ht="16" x14ac:dyDescent="0.25">
      <c r="A18117" s="17"/>
    </row>
    <row r="18118" spans="1:1" ht="16" x14ac:dyDescent="0.25">
      <c r="A18118" s="17"/>
    </row>
    <row r="18119" spans="1:1" ht="16" x14ac:dyDescent="0.25">
      <c r="A18119" s="17"/>
    </row>
    <row r="18120" spans="1:1" ht="16" x14ac:dyDescent="0.25">
      <c r="A18120" s="17"/>
    </row>
    <row r="18121" spans="1:1" ht="16" x14ac:dyDescent="0.25">
      <c r="A18121" s="17"/>
    </row>
    <row r="18122" spans="1:1" ht="16" x14ac:dyDescent="0.25">
      <c r="A18122" s="17"/>
    </row>
    <row r="18123" spans="1:1" ht="16" x14ac:dyDescent="0.25">
      <c r="A18123" s="17"/>
    </row>
    <row r="18124" spans="1:1" ht="16" x14ac:dyDescent="0.25">
      <c r="A18124" s="17"/>
    </row>
    <row r="18125" spans="1:1" ht="16" x14ac:dyDescent="0.25">
      <c r="A18125" s="17"/>
    </row>
    <row r="18126" spans="1:1" ht="16" x14ac:dyDescent="0.25">
      <c r="A18126" s="17"/>
    </row>
    <row r="18127" spans="1:1" ht="16" x14ac:dyDescent="0.25">
      <c r="A18127" s="17"/>
    </row>
    <row r="18128" spans="1:1" ht="16" x14ac:dyDescent="0.25">
      <c r="A18128" s="17"/>
    </row>
    <row r="18129" spans="1:1" ht="16" x14ac:dyDescent="0.25">
      <c r="A18129" s="17"/>
    </row>
    <row r="18130" spans="1:1" ht="16" x14ac:dyDescent="0.25">
      <c r="A18130" s="17"/>
    </row>
    <row r="18131" spans="1:1" ht="16" x14ac:dyDescent="0.25">
      <c r="A18131" s="17"/>
    </row>
    <row r="18132" spans="1:1" ht="16" x14ac:dyDescent="0.25">
      <c r="A18132" s="17"/>
    </row>
    <row r="18133" spans="1:1" ht="16" x14ac:dyDescent="0.25">
      <c r="A18133" s="17"/>
    </row>
    <row r="18134" spans="1:1" ht="16" x14ac:dyDescent="0.25">
      <c r="A18134" s="17"/>
    </row>
    <row r="18135" spans="1:1" ht="16" x14ac:dyDescent="0.25">
      <c r="A18135" s="17"/>
    </row>
    <row r="18136" spans="1:1" ht="16" x14ac:dyDescent="0.25">
      <c r="A18136" s="17"/>
    </row>
    <row r="18137" spans="1:1" ht="16" x14ac:dyDescent="0.25">
      <c r="A18137" s="17"/>
    </row>
    <row r="18138" spans="1:1" ht="16" x14ac:dyDescent="0.25">
      <c r="A18138" s="17"/>
    </row>
    <row r="18139" spans="1:1" ht="16" x14ac:dyDescent="0.25">
      <c r="A18139" s="17"/>
    </row>
    <row r="18140" spans="1:1" ht="16" x14ac:dyDescent="0.25">
      <c r="A18140" s="17"/>
    </row>
    <row r="18141" spans="1:1" ht="16" x14ac:dyDescent="0.25">
      <c r="A18141" s="17"/>
    </row>
    <row r="18142" spans="1:1" ht="16" x14ac:dyDescent="0.25">
      <c r="A18142" s="17"/>
    </row>
    <row r="18143" spans="1:1" ht="16" x14ac:dyDescent="0.25">
      <c r="A18143" s="17"/>
    </row>
    <row r="18144" spans="1:1" ht="16" x14ac:dyDescent="0.25">
      <c r="A18144" s="17"/>
    </row>
    <row r="18145" spans="1:1" ht="16" x14ac:dyDescent="0.25">
      <c r="A18145" s="17"/>
    </row>
    <row r="18146" spans="1:1" ht="16" x14ac:dyDescent="0.25">
      <c r="A18146" s="17"/>
    </row>
    <row r="18147" spans="1:1" ht="16" x14ac:dyDescent="0.25">
      <c r="A18147" s="17"/>
    </row>
    <row r="18148" spans="1:1" ht="16" x14ac:dyDescent="0.25">
      <c r="A18148" s="17"/>
    </row>
    <row r="18149" spans="1:1" ht="16" x14ac:dyDescent="0.25">
      <c r="A18149" s="17"/>
    </row>
    <row r="18150" spans="1:1" ht="16" x14ac:dyDescent="0.25">
      <c r="A18150" s="17"/>
    </row>
    <row r="18151" spans="1:1" ht="16" x14ac:dyDescent="0.25">
      <c r="A18151" s="17"/>
    </row>
    <row r="18152" spans="1:1" ht="16" x14ac:dyDescent="0.25">
      <c r="A18152" s="17"/>
    </row>
    <row r="18153" spans="1:1" ht="16" x14ac:dyDescent="0.25">
      <c r="A18153" s="17"/>
    </row>
    <row r="18154" spans="1:1" ht="16" x14ac:dyDescent="0.25">
      <c r="A18154" s="17"/>
    </row>
    <row r="18155" spans="1:1" ht="16" x14ac:dyDescent="0.25">
      <c r="A18155" s="17"/>
    </row>
    <row r="18156" spans="1:1" ht="16" x14ac:dyDescent="0.25">
      <c r="A18156" s="17"/>
    </row>
    <row r="18157" spans="1:1" ht="16" x14ac:dyDescent="0.25">
      <c r="A18157" s="17"/>
    </row>
    <row r="18158" spans="1:1" ht="16" x14ac:dyDescent="0.25">
      <c r="A18158" s="17"/>
    </row>
    <row r="18159" spans="1:1" ht="16" x14ac:dyDescent="0.25">
      <c r="A18159" s="17"/>
    </row>
    <row r="18160" spans="1:1" ht="16" x14ac:dyDescent="0.25">
      <c r="A18160" s="17"/>
    </row>
    <row r="18161" spans="1:1" ht="16" x14ac:dyDescent="0.25">
      <c r="A18161" s="17"/>
    </row>
    <row r="18162" spans="1:1" ht="16" x14ac:dyDescent="0.25">
      <c r="A18162" s="17"/>
    </row>
    <row r="18163" spans="1:1" ht="16" x14ac:dyDescent="0.25">
      <c r="A18163" s="17"/>
    </row>
    <row r="18164" spans="1:1" ht="16" x14ac:dyDescent="0.25">
      <c r="A18164" s="17"/>
    </row>
    <row r="18165" spans="1:1" ht="16" x14ac:dyDescent="0.25">
      <c r="A18165" s="17"/>
    </row>
    <row r="18166" spans="1:1" ht="16" x14ac:dyDescent="0.25">
      <c r="A18166" s="17"/>
    </row>
    <row r="18167" spans="1:1" ht="16" x14ac:dyDescent="0.25">
      <c r="A18167" s="17"/>
    </row>
    <row r="18168" spans="1:1" ht="16" x14ac:dyDescent="0.25">
      <c r="A18168" s="17"/>
    </row>
    <row r="18169" spans="1:1" ht="16" x14ac:dyDescent="0.25">
      <c r="A18169" s="17"/>
    </row>
    <row r="18170" spans="1:1" ht="16" x14ac:dyDescent="0.25">
      <c r="A18170" s="17"/>
    </row>
    <row r="18171" spans="1:1" ht="16" x14ac:dyDescent="0.25">
      <c r="A18171" s="17"/>
    </row>
    <row r="18172" spans="1:1" ht="16" x14ac:dyDescent="0.25">
      <c r="A18172" s="17"/>
    </row>
    <row r="18173" spans="1:1" ht="16" x14ac:dyDescent="0.25">
      <c r="A18173" s="17"/>
    </row>
    <row r="18174" spans="1:1" ht="16" x14ac:dyDescent="0.25">
      <c r="A18174" s="17"/>
    </row>
    <row r="18175" spans="1:1" ht="16" x14ac:dyDescent="0.25">
      <c r="A18175" s="17"/>
    </row>
    <row r="18176" spans="1:1" ht="16" x14ac:dyDescent="0.25">
      <c r="A18176" s="17"/>
    </row>
    <row r="18177" spans="1:1" ht="16" x14ac:dyDescent="0.25">
      <c r="A18177" s="17"/>
    </row>
    <row r="18178" spans="1:1" ht="16" x14ac:dyDescent="0.25">
      <c r="A18178" s="17"/>
    </row>
    <row r="18179" spans="1:1" ht="16" x14ac:dyDescent="0.25">
      <c r="A18179" s="17"/>
    </row>
    <row r="18180" spans="1:1" ht="16" x14ac:dyDescent="0.25">
      <c r="A18180" s="17"/>
    </row>
    <row r="18181" spans="1:1" ht="16" x14ac:dyDescent="0.25">
      <c r="A18181" s="17"/>
    </row>
    <row r="18182" spans="1:1" ht="16" x14ac:dyDescent="0.25">
      <c r="A18182" s="17"/>
    </row>
    <row r="18183" spans="1:1" ht="16" x14ac:dyDescent="0.25">
      <c r="A18183" s="17"/>
    </row>
    <row r="18184" spans="1:1" ht="16" x14ac:dyDescent="0.25">
      <c r="A18184" s="17"/>
    </row>
    <row r="18185" spans="1:1" ht="16" x14ac:dyDescent="0.25">
      <c r="A18185" s="17"/>
    </row>
    <row r="18186" spans="1:1" ht="16" x14ac:dyDescent="0.25">
      <c r="A18186" s="17"/>
    </row>
    <row r="18187" spans="1:1" ht="16" x14ac:dyDescent="0.25">
      <c r="A18187" s="17"/>
    </row>
    <row r="18188" spans="1:1" ht="16" x14ac:dyDescent="0.25">
      <c r="A18188" s="17"/>
    </row>
    <row r="18189" spans="1:1" ht="16" x14ac:dyDescent="0.25">
      <c r="A18189" s="17"/>
    </row>
    <row r="18190" spans="1:1" ht="16" x14ac:dyDescent="0.25">
      <c r="A18190" s="17"/>
    </row>
    <row r="18191" spans="1:1" ht="16" x14ac:dyDescent="0.25">
      <c r="A18191" s="17"/>
    </row>
    <row r="18192" spans="1:1" ht="16" x14ac:dyDescent="0.25">
      <c r="A18192" s="17"/>
    </row>
    <row r="18193" spans="1:1" ht="16" x14ac:dyDescent="0.25">
      <c r="A18193" s="17"/>
    </row>
    <row r="18194" spans="1:1" ht="16" x14ac:dyDescent="0.25">
      <c r="A18194" s="17"/>
    </row>
    <row r="18195" spans="1:1" ht="16" x14ac:dyDescent="0.25">
      <c r="A18195" s="17"/>
    </row>
    <row r="18196" spans="1:1" ht="16" x14ac:dyDescent="0.25">
      <c r="A18196" s="17"/>
    </row>
    <row r="18197" spans="1:1" ht="16" x14ac:dyDescent="0.25">
      <c r="A18197" s="17"/>
    </row>
    <row r="18198" spans="1:1" ht="16" x14ac:dyDescent="0.25">
      <c r="A18198" s="17"/>
    </row>
    <row r="18199" spans="1:1" ht="16" x14ac:dyDescent="0.25">
      <c r="A18199" s="17"/>
    </row>
    <row r="18200" spans="1:1" ht="16" x14ac:dyDescent="0.25">
      <c r="A18200" s="17"/>
    </row>
    <row r="18201" spans="1:1" ht="16" x14ac:dyDescent="0.25">
      <c r="A18201" s="17"/>
    </row>
    <row r="18202" spans="1:1" ht="16" x14ac:dyDescent="0.25">
      <c r="A18202" s="17"/>
    </row>
    <row r="18203" spans="1:1" ht="16" x14ac:dyDescent="0.25">
      <c r="A18203" s="17"/>
    </row>
    <row r="18204" spans="1:1" ht="16" x14ac:dyDescent="0.25">
      <c r="A18204" s="17"/>
    </row>
    <row r="18205" spans="1:1" ht="16" x14ac:dyDescent="0.25">
      <c r="A18205" s="17"/>
    </row>
    <row r="18206" spans="1:1" ht="16" x14ac:dyDescent="0.25">
      <c r="A18206" s="17"/>
    </row>
    <row r="18207" spans="1:1" ht="16" x14ac:dyDescent="0.25">
      <c r="A18207" s="17"/>
    </row>
    <row r="18208" spans="1:1" ht="16" x14ac:dyDescent="0.25">
      <c r="A18208" s="17"/>
    </row>
    <row r="18209" spans="1:1" ht="16" x14ac:dyDescent="0.25">
      <c r="A18209" s="17"/>
    </row>
    <row r="18210" spans="1:1" ht="16" x14ac:dyDescent="0.25">
      <c r="A18210" s="17"/>
    </row>
    <row r="18211" spans="1:1" ht="16" x14ac:dyDescent="0.25">
      <c r="A18211" s="17"/>
    </row>
    <row r="18212" spans="1:1" ht="16" x14ac:dyDescent="0.25">
      <c r="A18212" s="17"/>
    </row>
    <row r="18213" spans="1:1" ht="16" x14ac:dyDescent="0.25">
      <c r="A18213" s="17"/>
    </row>
    <row r="18214" spans="1:1" ht="16" x14ac:dyDescent="0.25">
      <c r="A18214" s="17"/>
    </row>
    <row r="18215" spans="1:1" ht="16" x14ac:dyDescent="0.25">
      <c r="A18215" s="17"/>
    </row>
    <row r="18216" spans="1:1" ht="16" x14ac:dyDescent="0.25">
      <c r="A18216" s="17"/>
    </row>
    <row r="18217" spans="1:1" ht="16" x14ac:dyDescent="0.25">
      <c r="A18217" s="17"/>
    </row>
    <row r="18218" spans="1:1" ht="16" x14ac:dyDescent="0.25">
      <c r="A18218" s="17"/>
    </row>
    <row r="18219" spans="1:1" ht="16" x14ac:dyDescent="0.25">
      <c r="A18219" s="17"/>
    </row>
    <row r="18220" spans="1:1" ht="16" x14ac:dyDescent="0.25">
      <c r="A18220" s="17"/>
    </row>
    <row r="18221" spans="1:1" ht="16" x14ac:dyDescent="0.25">
      <c r="A18221" s="17"/>
    </row>
    <row r="18222" spans="1:1" ht="16" x14ac:dyDescent="0.25">
      <c r="A18222" s="17"/>
    </row>
    <row r="18223" spans="1:1" ht="16" x14ac:dyDescent="0.25">
      <c r="A18223" s="17"/>
    </row>
    <row r="18224" spans="1:1" ht="16" x14ac:dyDescent="0.25">
      <c r="A18224" s="17"/>
    </row>
    <row r="18225" spans="1:1" ht="16" x14ac:dyDescent="0.25">
      <c r="A18225" s="17"/>
    </row>
    <row r="18226" spans="1:1" ht="16" x14ac:dyDescent="0.25">
      <c r="A18226" s="17"/>
    </row>
    <row r="18227" spans="1:1" ht="16" x14ac:dyDescent="0.25">
      <c r="A18227" s="17"/>
    </row>
    <row r="18228" spans="1:1" ht="16" x14ac:dyDescent="0.25">
      <c r="A18228" s="17"/>
    </row>
    <row r="18229" spans="1:1" ht="16" x14ac:dyDescent="0.25">
      <c r="A18229" s="17"/>
    </row>
    <row r="18230" spans="1:1" ht="16" x14ac:dyDescent="0.25">
      <c r="A18230" s="17"/>
    </row>
    <row r="18231" spans="1:1" ht="16" x14ac:dyDescent="0.25">
      <c r="A18231" s="17"/>
    </row>
    <row r="18232" spans="1:1" ht="16" x14ac:dyDescent="0.25">
      <c r="A18232" s="17"/>
    </row>
    <row r="18233" spans="1:1" ht="16" x14ac:dyDescent="0.25">
      <c r="A18233" s="17"/>
    </row>
    <row r="18234" spans="1:1" ht="16" x14ac:dyDescent="0.25">
      <c r="A18234" s="17"/>
    </row>
    <row r="18235" spans="1:1" ht="16" x14ac:dyDescent="0.25">
      <c r="A18235" s="17"/>
    </row>
    <row r="18236" spans="1:1" ht="16" x14ac:dyDescent="0.25">
      <c r="A18236" s="17"/>
    </row>
    <row r="18237" spans="1:1" ht="16" x14ac:dyDescent="0.25">
      <c r="A18237" s="17"/>
    </row>
    <row r="18238" spans="1:1" ht="16" x14ac:dyDescent="0.25">
      <c r="A18238" s="17"/>
    </row>
    <row r="18239" spans="1:1" ht="16" x14ac:dyDescent="0.25">
      <c r="A18239" s="17"/>
    </row>
    <row r="18240" spans="1:1" ht="16" x14ac:dyDescent="0.25">
      <c r="A18240" s="17"/>
    </row>
    <row r="18241" spans="1:1" ht="16" x14ac:dyDescent="0.25">
      <c r="A18241" s="17"/>
    </row>
    <row r="18242" spans="1:1" ht="16" x14ac:dyDescent="0.25">
      <c r="A18242" s="17"/>
    </row>
    <row r="18243" spans="1:1" ht="16" x14ac:dyDescent="0.25">
      <c r="A18243" s="17"/>
    </row>
    <row r="18244" spans="1:1" ht="16" x14ac:dyDescent="0.25">
      <c r="A18244" s="17"/>
    </row>
    <row r="18245" spans="1:1" ht="16" x14ac:dyDescent="0.25">
      <c r="A18245" s="17"/>
    </row>
    <row r="18246" spans="1:1" ht="16" x14ac:dyDescent="0.25">
      <c r="A18246" s="17"/>
    </row>
    <row r="18247" spans="1:1" ht="16" x14ac:dyDescent="0.25">
      <c r="A18247" s="17"/>
    </row>
    <row r="18248" spans="1:1" ht="16" x14ac:dyDescent="0.25">
      <c r="A18248" s="17"/>
    </row>
    <row r="18249" spans="1:1" ht="16" x14ac:dyDescent="0.25">
      <c r="A18249" s="17"/>
    </row>
    <row r="18250" spans="1:1" ht="16" x14ac:dyDescent="0.25">
      <c r="A18250" s="17"/>
    </row>
    <row r="18251" spans="1:1" ht="16" x14ac:dyDescent="0.25">
      <c r="A18251" s="17"/>
    </row>
    <row r="18252" spans="1:1" ht="16" x14ac:dyDescent="0.25">
      <c r="A18252" s="17"/>
    </row>
    <row r="18253" spans="1:1" ht="16" x14ac:dyDescent="0.25">
      <c r="A18253" s="17"/>
    </row>
    <row r="18254" spans="1:1" ht="16" x14ac:dyDescent="0.25">
      <c r="A18254" s="17"/>
    </row>
    <row r="18255" spans="1:1" ht="16" x14ac:dyDescent="0.25">
      <c r="A18255" s="17"/>
    </row>
    <row r="18256" spans="1:1" ht="16" x14ac:dyDescent="0.25">
      <c r="A18256" s="17"/>
    </row>
    <row r="18257" spans="1:1" ht="16" x14ac:dyDescent="0.25">
      <c r="A18257" s="17"/>
    </row>
    <row r="18258" spans="1:1" ht="16" x14ac:dyDescent="0.25">
      <c r="A18258" s="17"/>
    </row>
    <row r="18259" spans="1:1" ht="16" x14ac:dyDescent="0.25">
      <c r="A18259" s="17"/>
    </row>
    <row r="18260" spans="1:1" ht="16" x14ac:dyDescent="0.25">
      <c r="A18260" s="17"/>
    </row>
    <row r="18261" spans="1:1" ht="16" x14ac:dyDescent="0.25">
      <c r="A18261" s="17"/>
    </row>
    <row r="18262" spans="1:1" ht="16" x14ac:dyDescent="0.25">
      <c r="A18262" s="17"/>
    </row>
    <row r="18263" spans="1:1" ht="16" x14ac:dyDescent="0.25">
      <c r="A18263" s="17"/>
    </row>
    <row r="18264" spans="1:1" ht="16" x14ac:dyDescent="0.25">
      <c r="A18264" s="17"/>
    </row>
    <row r="18265" spans="1:1" ht="16" x14ac:dyDescent="0.25">
      <c r="A18265" s="17"/>
    </row>
    <row r="18266" spans="1:1" ht="16" x14ac:dyDescent="0.25">
      <c r="A18266" s="17"/>
    </row>
    <row r="18267" spans="1:1" ht="16" x14ac:dyDescent="0.25">
      <c r="A18267" s="17"/>
    </row>
    <row r="18268" spans="1:1" ht="16" x14ac:dyDescent="0.25">
      <c r="A18268" s="17"/>
    </row>
    <row r="18269" spans="1:1" ht="16" x14ac:dyDescent="0.25">
      <c r="A18269" s="17"/>
    </row>
    <row r="18270" spans="1:1" ht="16" x14ac:dyDescent="0.25">
      <c r="A18270" s="17"/>
    </row>
    <row r="18271" spans="1:1" ht="16" x14ac:dyDescent="0.25">
      <c r="A18271" s="17"/>
    </row>
    <row r="18272" spans="1:1" ht="16" x14ac:dyDescent="0.25">
      <c r="A18272" s="17"/>
    </row>
    <row r="18273" spans="1:1" ht="16" x14ac:dyDescent="0.25">
      <c r="A18273" s="17"/>
    </row>
    <row r="18274" spans="1:1" ht="16" x14ac:dyDescent="0.25">
      <c r="A18274" s="17"/>
    </row>
    <row r="18275" spans="1:1" ht="16" x14ac:dyDescent="0.25">
      <c r="A18275" s="17"/>
    </row>
    <row r="18276" spans="1:1" ht="16" x14ac:dyDescent="0.25">
      <c r="A18276" s="17"/>
    </row>
    <row r="18277" spans="1:1" ht="16" x14ac:dyDescent="0.25">
      <c r="A18277" s="17"/>
    </row>
    <row r="18278" spans="1:1" ht="16" x14ac:dyDescent="0.25">
      <c r="A18278" s="17"/>
    </row>
    <row r="18279" spans="1:1" ht="16" x14ac:dyDescent="0.25">
      <c r="A18279" s="17"/>
    </row>
    <row r="18280" spans="1:1" ht="16" x14ac:dyDescent="0.25">
      <c r="A18280" s="17"/>
    </row>
    <row r="18281" spans="1:1" ht="16" x14ac:dyDescent="0.25">
      <c r="A18281" s="17"/>
    </row>
    <row r="18282" spans="1:1" ht="16" x14ac:dyDescent="0.25">
      <c r="A18282" s="17"/>
    </row>
    <row r="18283" spans="1:1" ht="16" x14ac:dyDescent="0.25">
      <c r="A18283" s="17"/>
    </row>
    <row r="18284" spans="1:1" ht="16" x14ac:dyDescent="0.25">
      <c r="A18284" s="17"/>
    </row>
    <row r="18285" spans="1:1" ht="16" x14ac:dyDescent="0.25">
      <c r="A18285" s="17"/>
    </row>
    <row r="18286" spans="1:1" ht="16" x14ac:dyDescent="0.25">
      <c r="A18286" s="17"/>
    </row>
    <row r="18287" spans="1:1" ht="16" x14ac:dyDescent="0.25">
      <c r="A18287" s="17"/>
    </row>
    <row r="18288" spans="1:1" ht="16" x14ac:dyDescent="0.25">
      <c r="A18288" s="17"/>
    </row>
    <row r="18289" spans="1:1" ht="16" x14ac:dyDescent="0.25">
      <c r="A18289" s="17"/>
    </row>
    <row r="18290" spans="1:1" ht="16" x14ac:dyDescent="0.25">
      <c r="A18290" s="17"/>
    </row>
    <row r="18291" spans="1:1" ht="16" x14ac:dyDescent="0.25">
      <c r="A18291" s="17"/>
    </row>
    <row r="18292" spans="1:1" ht="16" x14ac:dyDescent="0.25">
      <c r="A18292" s="17"/>
    </row>
    <row r="18293" spans="1:1" ht="16" x14ac:dyDescent="0.25">
      <c r="A18293" s="17"/>
    </row>
    <row r="18294" spans="1:1" ht="16" x14ac:dyDescent="0.25">
      <c r="A18294" s="17"/>
    </row>
    <row r="18295" spans="1:1" ht="16" x14ac:dyDescent="0.25">
      <c r="A18295" s="17"/>
    </row>
    <row r="18296" spans="1:1" ht="16" x14ac:dyDescent="0.25">
      <c r="A18296" s="17"/>
    </row>
    <row r="18297" spans="1:1" ht="16" x14ac:dyDescent="0.25">
      <c r="A18297" s="17"/>
    </row>
    <row r="18298" spans="1:1" ht="16" x14ac:dyDescent="0.25">
      <c r="A18298" s="17"/>
    </row>
    <row r="18299" spans="1:1" ht="16" x14ac:dyDescent="0.25">
      <c r="A18299" s="17"/>
    </row>
    <row r="18300" spans="1:1" ht="16" x14ac:dyDescent="0.25">
      <c r="A18300" s="17"/>
    </row>
    <row r="18301" spans="1:1" ht="16" x14ac:dyDescent="0.25">
      <c r="A18301" s="17"/>
    </row>
    <row r="18302" spans="1:1" ht="16" x14ac:dyDescent="0.25">
      <c r="A18302" s="17"/>
    </row>
    <row r="18303" spans="1:1" ht="16" x14ac:dyDescent="0.25">
      <c r="A18303" s="17"/>
    </row>
    <row r="18304" spans="1:1" ht="16" x14ac:dyDescent="0.25">
      <c r="A18304" s="17"/>
    </row>
    <row r="18305" spans="1:1" ht="16" x14ac:dyDescent="0.25">
      <c r="A18305" s="17"/>
    </row>
    <row r="18306" spans="1:1" ht="16" x14ac:dyDescent="0.25">
      <c r="A18306" s="17"/>
    </row>
    <row r="18307" spans="1:1" ht="16" x14ac:dyDescent="0.25">
      <c r="A18307" s="17"/>
    </row>
    <row r="18308" spans="1:1" ht="16" x14ac:dyDescent="0.25">
      <c r="A18308" s="17"/>
    </row>
    <row r="18309" spans="1:1" ht="16" x14ac:dyDescent="0.25">
      <c r="A18309" s="17"/>
    </row>
    <row r="18310" spans="1:1" ht="16" x14ac:dyDescent="0.25">
      <c r="A18310" s="17"/>
    </row>
    <row r="18311" spans="1:1" ht="16" x14ac:dyDescent="0.25">
      <c r="A18311" s="17"/>
    </row>
    <row r="18312" spans="1:1" ht="16" x14ac:dyDescent="0.25">
      <c r="A18312" s="17"/>
    </row>
    <row r="18313" spans="1:1" ht="16" x14ac:dyDescent="0.25">
      <c r="A18313" s="17"/>
    </row>
    <row r="18314" spans="1:1" ht="16" x14ac:dyDescent="0.25">
      <c r="A18314" s="17"/>
    </row>
    <row r="18315" spans="1:1" ht="16" x14ac:dyDescent="0.25">
      <c r="A18315" s="17"/>
    </row>
    <row r="18316" spans="1:1" ht="16" x14ac:dyDescent="0.25">
      <c r="A18316" s="17"/>
    </row>
    <row r="18317" spans="1:1" ht="16" x14ac:dyDescent="0.25">
      <c r="A18317" s="17"/>
    </row>
    <row r="18318" spans="1:1" ht="16" x14ac:dyDescent="0.25">
      <c r="A18318" s="17"/>
    </row>
    <row r="18319" spans="1:1" ht="16" x14ac:dyDescent="0.25">
      <c r="A18319" s="17"/>
    </row>
    <row r="18320" spans="1:1" ht="16" x14ac:dyDescent="0.25">
      <c r="A18320" s="17"/>
    </row>
    <row r="18321" spans="1:1" ht="16" x14ac:dyDescent="0.25">
      <c r="A18321" s="17"/>
    </row>
    <row r="18322" spans="1:1" ht="16" x14ac:dyDescent="0.25">
      <c r="A18322" s="17"/>
    </row>
    <row r="18323" spans="1:1" ht="16" x14ac:dyDescent="0.25">
      <c r="A18323" s="17"/>
    </row>
    <row r="18324" spans="1:1" ht="16" x14ac:dyDescent="0.25">
      <c r="A18324" s="17"/>
    </row>
    <row r="18325" spans="1:1" ht="16" x14ac:dyDescent="0.25">
      <c r="A18325" s="17"/>
    </row>
    <row r="18326" spans="1:1" ht="16" x14ac:dyDescent="0.25">
      <c r="A18326" s="17"/>
    </row>
    <row r="18327" spans="1:1" ht="16" x14ac:dyDescent="0.25">
      <c r="A18327" s="17"/>
    </row>
    <row r="18328" spans="1:1" ht="16" x14ac:dyDescent="0.25">
      <c r="A18328" s="17"/>
    </row>
    <row r="18329" spans="1:1" ht="16" x14ac:dyDescent="0.25">
      <c r="A18329" s="17"/>
    </row>
    <row r="18330" spans="1:1" ht="16" x14ac:dyDescent="0.25">
      <c r="A18330" s="17"/>
    </row>
    <row r="18331" spans="1:1" ht="16" x14ac:dyDescent="0.25">
      <c r="A18331" s="17"/>
    </row>
    <row r="18332" spans="1:1" ht="16" x14ac:dyDescent="0.25">
      <c r="A18332" s="17"/>
    </row>
    <row r="18333" spans="1:1" ht="16" x14ac:dyDescent="0.25">
      <c r="A18333" s="17"/>
    </row>
    <row r="18334" spans="1:1" ht="16" x14ac:dyDescent="0.25">
      <c r="A18334" s="17"/>
    </row>
    <row r="18335" spans="1:1" ht="16" x14ac:dyDescent="0.25">
      <c r="A18335" s="17"/>
    </row>
    <row r="18336" spans="1:1" ht="16" x14ac:dyDescent="0.25">
      <c r="A18336" s="17"/>
    </row>
    <row r="18337" spans="1:1" ht="16" x14ac:dyDescent="0.25">
      <c r="A18337" s="17"/>
    </row>
    <row r="18338" spans="1:1" ht="16" x14ac:dyDescent="0.25">
      <c r="A18338" s="17"/>
    </row>
    <row r="18339" spans="1:1" ht="16" x14ac:dyDescent="0.25">
      <c r="A18339" s="17"/>
    </row>
    <row r="18340" spans="1:1" ht="16" x14ac:dyDescent="0.25">
      <c r="A18340" s="17"/>
    </row>
    <row r="18341" spans="1:1" ht="16" x14ac:dyDescent="0.25">
      <c r="A18341" s="17"/>
    </row>
    <row r="18342" spans="1:1" ht="16" x14ac:dyDescent="0.25">
      <c r="A18342" s="17"/>
    </row>
    <row r="18343" spans="1:1" ht="16" x14ac:dyDescent="0.25">
      <c r="A18343" s="17"/>
    </row>
    <row r="18344" spans="1:1" ht="16" x14ac:dyDescent="0.25">
      <c r="A18344" s="17"/>
    </row>
    <row r="18345" spans="1:1" ht="16" x14ac:dyDescent="0.25">
      <c r="A18345" s="17"/>
    </row>
    <row r="18346" spans="1:1" ht="16" x14ac:dyDescent="0.25">
      <c r="A18346" s="17"/>
    </row>
    <row r="18347" spans="1:1" ht="16" x14ac:dyDescent="0.25">
      <c r="A18347" s="17"/>
    </row>
    <row r="18348" spans="1:1" ht="16" x14ac:dyDescent="0.25">
      <c r="A18348" s="17"/>
    </row>
    <row r="18349" spans="1:1" ht="16" x14ac:dyDescent="0.25">
      <c r="A18349" s="17"/>
    </row>
    <row r="18350" spans="1:1" ht="16" x14ac:dyDescent="0.25">
      <c r="A18350" s="17"/>
    </row>
    <row r="18351" spans="1:1" ht="16" x14ac:dyDescent="0.25">
      <c r="A18351" s="17"/>
    </row>
    <row r="18352" spans="1:1" ht="16" x14ac:dyDescent="0.25">
      <c r="A18352" s="17"/>
    </row>
    <row r="18353" spans="1:1" ht="16" x14ac:dyDescent="0.25">
      <c r="A18353" s="17"/>
    </row>
    <row r="18354" spans="1:1" ht="16" x14ac:dyDescent="0.25">
      <c r="A18354" s="17"/>
    </row>
    <row r="18355" spans="1:1" ht="16" x14ac:dyDescent="0.25">
      <c r="A18355" s="17"/>
    </row>
    <row r="18356" spans="1:1" ht="16" x14ac:dyDescent="0.25">
      <c r="A18356" s="17"/>
    </row>
    <row r="18357" spans="1:1" ht="16" x14ac:dyDescent="0.25">
      <c r="A18357" s="17"/>
    </row>
    <row r="18358" spans="1:1" ht="16" x14ac:dyDescent="0.25">
      <c r="A18358" s="17"/>
    </row>
    <row r="18359" spans="1:1" ht="16" x14ac:dyDescent="0.25">
      <c r="A18359" s="17"/>
    </row>
    <row r="18360" spans="1:1" ht="16" x14ac:dyDescent="0.25">
      <c r="A18360" s="17"/>
    </row>
    <row r="18361" spans="1:1" ht="16" x14ac:dyDescent="0.25">
      <c r="A18361" s="17"/>
    </row>
    <row r="18362" spans="1:1" ht="16" x14ac:dyDescent="0.25">
      <c r="A18362" s="17"/>
    </row>
    <row r="18363" spans="1:1" ht="16" x14ac:dyDescent="0.25">
      <c r="A18363" s="17"/>
    </row>
    <row r="18364" spans="1:1" ht="16" x14ac:dyDescent="0.25">
      <c r="A18364" s="17"/>
    </row>
    <row r="18365" spans="1:1" ht="16" x14ac:dyDescent="0.25">
      <c r="A18365" s="17"/>
    </row>
    <row r="18366" spans="1:1" ht="16" x14ac:dyDescent="0.25">
      <c r="A18366" s="17"/>
    </row>
    <row r="18367" spans="1:1" ht="16" x14ac:dyDescent="0.25">
      <c r="A18367" s="17"/>
    </row>
    <row r="18368" spans="1:1" ht="16" x14ac:dyDescent="0.25">
      <c r="A18368" s="17"/>
    </row>
    <row r="18369" spans="1:1" ht="16" x14ac:dyDescent="0.25">
      <c r="A18369" s="17"/>
    </row>
    <row r="18370" spans="1:1" ht="16" x14ac:dyDescent="0.25">
      <c r="A18370" s="17"/>
    </row>
    <row r="18371" spans="1:1" ht="16" x14ac:dyDescent="0.25">
      <c r="A18371" s="17"/>
    </row>
    <row r="18372" spans="1:1" ht="16" x14ac:dyDescent="0.25">
      <c r="A18372" s="17"/>
    </row>
    <row r="18373" spans="1:1" ht="16" x14ac:dyDescent="0.25">
      <c r="A18373" s="17"/>
    </row>
    <row r="18374" spans="1:1" ht="16" x14ac:dyDescent="0.25">
      <c r="A18374" s="17"/>
    </row>
    <row r="18375" spans="1:1" ht="16" x14ac:dyDescent="0.25">
      <c r="A18375" s="17"/>
    </row>
    <row r="18376" spans="1:1" ht="16" x14ac:dyDescent="0.25">
      <c r="A18376" s="17"/>
    </row>
    <row r="18377" spans="1:1" ht="16" x14ac:dyDescent="0.25">
      <c r="A18377" s="17"/>
    </row>
    <row r="18378" spans="1:1" ht="16" x14ac:dyDescent="0.25">
      <c r="A18378" s="17"/>
    </row>
    <row r="18379" spans="1:1" ht="16" x14ac:dyDescent="0.25">
      <c r="A18379" s="17"/>
    </row>
    <row r="18380" spans="1:1" ht="16" x14ac:dyDescent="0.25">
      <c r="A18380" s="17"/>
    </row>
    <row r="18381" spans="1:1" ht="16" x14ac:dyDescent="0.25">
      <c r="A18381" s="17"/>
    </row>
    <row r="18382" spans="1:1" ht="16" x14ac:dyDescent="0.25">
      <c r="A18382" s="17"/>
    </row>
    <row r="18383" spans="1:1" ht="16" x14ac:dyDescent="0.25">
      <c r="A18383" s="17"/>
    </row>
    <row r="18384" spans="1:1" ht="16" x14ac:dyDescent="0.25">
      <c r="A18384" s="17"/>
    </row>
    <row r="18385" spans="1:1" ht="16" x14ac:dyDescent="0.25">
      <c r="A18385" s="17"/>
    </row>
    <row r="18386" spans="1:1" ht="16" x14ac:dyDescent="0.25">
      <c r="A18386" s="17"/>
    </row>
    <row r="18387" spans="1:1" ht="16" x14ac:dyDescent="0.25">
      <c r="A18387" s="17"/>
    </row>
    <row r="18388" spans="1:1" ht="16" x14ac:dyDescent="0.25">
      <c r="A18388" s="17"/>
    </row>
    <row r="18389" spans="1:1" ht="16" x14ac:dyDescent="0.25">
      <c r="A18389" s="17"/>
    </row>
    <row r="18390" spans="1:1" ht="16" x14ac:dyDescent="0.25">
      <c r="A18390" s="17"/>
    </row>
    <row r="18391" spans="1:1" ht="16" x14ac:dyDescent="0.25">
      <c r="A18391" s="17"/>
    </row>
    <row r="18392" spans="1:1" ht="16" x14ac:dyDescent="0.25">
      <c r="A18392" s="17"/>
    </row>
    <row r="18393" spans="1:1" ht="16" x14ac:dyDescent="0.25">
      <c r="A18393" s="17"/>
    </row>
    <row r="18394" spans="1:1" ht="16" x14ac:dyDescent="0.25">
      <c r="A18394" s="17"/>
    </row>
    <row r="18395" spans="1:1" ht="16" x14ac:dyDescent="0.25">
      <c r="A18395" s="17"/>
    </row>
    <row r="18396" spans="1:1" ht="16" x14ac:dyDescent="0.25">
      <c r="A18396" s="17"/>
    </row>
    <row r="18397" spans="1:1" ht="16" x14ac:dyDescent="0.25">
      <c r="A18397" s="17"/>
    </row>
    <row r="18398" spans="1:1" ht="16" x14ac:dyDescent="0.25">
      <c r="A18398" s="17"/>
    </row>
    <row r="18399" spans="1:1" ht="16" x14ac:dyDescent="0.25">
      <c r="A18399" s="17"/>
    </row>
    <row r="18400" spans="1:1" ht="16" x14ac:dyDescent="0.25">
      <c r="A18400" s="17"/>
    </row>
    <row r="18401" spans="1:1" ht="16" x14ac:dyDescent="0.25">
      <c r="A18401" s="17"/>
    </row>
    <row r="18402" spans="1:1" ht="16" x14ac:dyDescent="0.25">
      <c r="A18402" s="17"/>
    </row>
    <row r="18403" spans="1:1" ht="16" x14ac:dyDescent="0.25">
      <c r="A18403" s="17"/>
    </row>
    <row r="18404" spans="1:1" ht="16" x14ac:dyDescent="0.25">
      <c r="A18404" s="17"/>
    </row>
    <row r="18405" spans="1:1" ht="16" x14ac:dyDescent="0.25">
      <c r="A18405" s="17"/>
    </row>
    <row r="18406" spans="1:1" ht="16" x14ac:dyDescent="0.25">
      <c r="A18406" s="17"/>
    </row>
    <row r="18407" spans="1:1" ht="16" x14ac:dyDescent="0.25">
      <c r="A18407" s="17"/>
    </row>
    <row r="18408" spans="1:1" ht="16" x14ac:dyDescent="0.25">
      <c r="A18408" s="17"/>
    </row>
    <row r="18409" spans="1:1" ht="16" x14ac:dyDescent="0.25">
      <c r="A18409" s="17"/>
    </row>
    <row r="18410" spans="1:1" ht="16" x14ac:dyDescent="0.25">
      <c r="A18410" s="17"/>
    </row>
    <row r="18411" spans="1:1" ht="16" x14ac:dyDescent="0.25">
      <c r="A18411" s="17"/>
    </row>
    <row r="18412" spans="1:1" ht="16" x14ac:dyDescent="0.25">
      <c r="A18412" s="17"/>
    </row>
    <row r="18413" spans="1:1" ht="16" x14ac:dyDescent="0.25">
      <c r="A18413" s="17"/>
    </row>
    <row r="18414" spans="1:1" ht="16" x14ac:dyDescent="0.25">
      <c r="A18414" s="17"/>
    </row>
    <row r="18415" spans="1:1" ht="16" x14ac:dyDescent="0.25">
      <c r="A18415" s="17"/>
    </row>
    <row r="18416" spans="1:1" ht="16" x14ac:dyDescent="0.25">
      <c r="A18416" s="17"/>
    </row>
    <row r="18417" spans="1:1" ht="16" x14ac:dyDescent="0.25">
      <c r="A18417" s="17"/>
    </row>
    <row r="18418" spans="1:1" ht="16" x14ac:dyDescent="0.25">
      <c r="A18418" s="17"/>
    </row>
    <row r="18419" spans="1:1" ht="16" x14ac:dyDescent="0.25">
      <c r="A18419" s="17"/>
    </row>
    <row r="18420" spans="1:1" ht="16" x14ac:dyDescent="0.25">
      <c r="A18420" s="17"/>
    </row>
    <row r="18421" spans="1:1" ht="16" x14ac:dyDescent="0.25">
      <c r="A18421" s="17"/>
    </row>
    <row r="18422" spans="1:1" ht="16" x14ac:dyDescent="0.25">
      <c r="A18422" s="17"/>
    </row>
    <row r="18423" spans="1:1" ht="16" x14ac:dyDescent="0.25">
      <c r="A18423" s="17"/>
    </row>
    <row r="18424" spans="1:1" ht="16" x14ac:dyDescent="0.25">
      <c r="A18424" s="17"/>
    </row>
    <row r="18425" spans="1:1" ht="16" x14ac:dyDescent="0.25">
      <c r="A18425" s="17"/>
    </row>
    <row r="18426" spans="1:1" ht="16" x14ac:dyDescent="0.25">
      <c r="A18426" s="17"/>
    </row>
    <row r="18427" spans="1:1" ht="16" x14ac:dyDescent="0.25">
      <c r="A18427" s="17"/>
    </row>
    <row r="18428" spans="1:1" ht="16" x14ac:dyDescent="0.25">
      <c r="A18428" s="17"/>
    </row>
    <row r="18429" spans="1:1" ht="16" x14ac:dyDescent="0.25">
      <c r="A18429" s="17"/>
    </row>
    <row r="18430" spans="1:1" ht="16" x14ac:dyDescent="0.25">
      <c r="A18430" s="17"/>
    </row>
    <row r="18431" spans="1:1" ht="16" x14ac:dyDescent="0.25">
      <c r="A18431" s="17"/>
    </row>
    <row r="18432" spans="1:1" ht="16" x14ac:dyDescent="0.25">
      <c r="A18432" s="17"/>
    </row>
    <row r="18433" spans="1:1" ht="16" x14ac:dyDescent="0.25">
      <c r="A18433" s="17"/>
    </row>
    <row r="18434" spans="1:1" ht="16" x14ac:dyDescent="0.25">
      <c r="A18434" s="17"/>
    </row>
    <row r="18435" spans="1:1" ht="16" x14ac:dyDescent="0.25">
      <c r="A18435" s="17"/>
    </row>
    <row r="18436" spans="1:1" ht="16" x14ac:dyDescent="0.25">
      <c r="A18436" s="17"/>
    </row>
    <row r="18437" spans="1:1" ht="16" x14ac:dyDescent="0.25">
      <c r="A18437" s="17"/>
    </row>
    <row r="18438" spans="1:1" ht="16" x14ac:dyDescent="0.25">
      <c r="A18438" s="17"/>
    </row>
    <row r="18439" spans="1:1" ht="16" x14ac:dyDescent="0.25">
      <c r="A18439" s="17"/>
    </row>
    <row r="18440" spans="1:1" ht="16" x14ac:dyDescent="0.25">
      <c r="A18440" s="17"/>
    </row>
    <row r="18441" spans="1:1" ht="16" x14ac:dyDescent="0.25">
      <c r="A18441" s="17"/>
    </row>
    <row r="18442" spans="1:1" ht="16" x14ac:dyDescent="0.25">
      <c r="A18442" s="17"/>
    </row>
    <row r="18443" spans="1:1" ht="16" x14ac:dyDescent="0.25">
      <c r="A18443" s="17"/>
    </row>
    <row r="18444" spans="1:1" ht="16" x14ac:dyDescent="0.25">
      <c r="A18444" s="17"/>
    </row>
    <row r="18445" spans="1:1" ht="16" x14ac:dyDescent="0.25">
      <c r="A18445" s="17"/>
    </row>
    <row r="18446" spans="1:1" ht="16" x14ac:dyDescent="0.25">
      <c r="A18446" s="17"/>
    </row>
    <row r="18447" spans="1:1" ht="16" x14ac:dyDescent="0.25">
      <c r="A18447" s="17"/>
    </row>
    <row r="18448" spans="1:1" ht="16" x14ac:dyDescent="0.25">
      <c r="A18448" s="17"/>
    </row>
    <row r="18449" spans="1:1" ht="16" x14ac:dyDescent="0.25">
      <c r="A18449" s="17"/>
    </row>
    <row r="18450" spans="1:1" ht="16" x14ac:dyDescent="0.25">
      <c r="A18450" s="17"/>
    </row>
    <row r="18451" spans="1:1" ht="16" x14ac:dyDescent="0.25">
      <c r="A18451" s="17"/>
    </row>
    <row r="18452" spans="1:1" ht="16" x14ac:dyDescent="0.25">
      <c r="A18452" s="17"/>
    </row>
    <row r="18453" spans="1:1" ht="16" x14ac:dyDescent="0.25">
      <c r="A18453" s="17"/>
    </row>
    <row r="18454" spans="1:1" ht="16" x14ac:dyDescent="0.25">
      <c r="A18454" s="17"/>
    </row>
    <row r="18455" spans="1:1" ht="16" x14ac:dyDescent="0.25">
      <c r="A18455" s="17"/>
    </row>
    <row r="18456" spans="1:1" ht="16" x14ac:dyDescent="0.25">
      <c r="A18456" s="17"/>
    </row>
    <row r="18457" spans="1:1" ht="16" x14ac:dyDescent="0.25">
      <c r="A18457" s="17"/>
    </row>
    <row r="18458" spans="1:1" ht="16" x14ac:dyDescent="0.25">
      <c r="A18458" s="17"/>
    </row>
    <row r="18459" spans="1:1" ht="16" x14ac:dyDescent="0.25">
      <c r="A18459" s="17"/>
    </row>
    <row r="18460" spans="1:1" ht="16" x14ac:dyDescent="0.25">
      <c r="A18460" s="17"/>
    </row>
    <row r="18461" spans="1:1" ht="16" x14ac:dyDescent="0.25">
      <c r="A18461" s="17"/>
    </row>
    <row r="18462" spans="1:1" ht="16" x14ac:dyDescent="0.25">
      <c r="A18462" s="17"/>
    </row>
    <row r="18463" spans="1:1" ht="16" x14ac:dyDescent="0.25">
      <c r="A18463" s="17"/>
    </row>
    <row r="18464" spans="1:1" ht="16" x14ac:dyDescent="0.25">
      <c r="A18464" s="17"/>
    </row>
    <row r="18465" spans="1:1" ht="16" x14ac:dyDescent="0.25">
      <c r="A18465" s="17"/>
    </row>
    <row r="18466" spans="1:1" ht="16" x14ac:dyDescent="0.25">
      <c r="A18466" s="17"/>
    </row>
    <row r="18467" spans="1:1" ht="16" x14ac:dyDescent="0.25">
      <c r="A18467" s="17"/>
    </row>
    <row r="18468" spans="1:1" ht="16" x14ac:dyDescent="0.25">
      <c r="A18468" s="17"/>
    </row>
    <row r="18469" spans="1:1" ht="16" x14ac:dyDescent="0.25">
      <c r="A18469" s="17"/>
    </row>
    <row r="18470" spans="1:1" ht="16" x14ac:dyDescent="0.25">
      <c r="A18470" s="17"/>
    </row>
    <row r="18471" spans="1:1" ht="16" x14ac:dyDescent="0.25">
      <c r="A18471" s="17"/>
    </row>
    <row r="18472" spans="1:1" ht="16" x14ac:dyDescent="0.25">
      <c r="A18472" s="17"/>
    </row>
    <row r="18473" spans="1:1" ht="16" x14ac:dyDescent="0.25">
      <c r="A18473" s="17"/>
    </row>
    <row r="18474" spans="1:1" ht="16" x14ac:dyDescent="0.25">
      <c r="A18474" s="17"/>
    </row>
    <row r="18475" spans="1:1" ht="16" x14ac:dyDescent="0.25">
      <c r="A18475" s="17"/>
    </row>
    <row r="18476" spans="1:1" ht="16" x14ac:dyDescent="0.25">
      <c r="A18476" s="17"/>
    </row>
    <row r="18477" spans="1:1" ht="16" x14ac:dyDescent="0.25">
      <c r="A18477" s="17"/>
    </row>
    <row r="18478" spans="1:1" ht="16" x14ac:dyDescent="0.25">
      <c r="A18478" s="17"/>
    </row>
    <row r="18479" spans="1:1" ht="16" x14ac:dyDescent="0.25">
      <c r="A18479" s="17"/>
    </row>
    <row r="18480" spans="1:1" ht="16" x14ac:dyDescent="0.25">
      <c r="A18480" s="17"/>
    </row>
    <row r="18481" spans="1:1" ht="16" x14ac:dyDescent="0.25">
      <c r="A18481" s="17"/>
    </row>
    <row r="18482" spans="1:1" ht="16" x14ac:dyDescent="0.25">
      <c r="A18482" s="17"/>
    </row>
    <row r="18483" spans="1:1" ht="16" x14ac:dyDescent="0.25">
      <c r="A18483" s="17"/>
    </row>
    <row r="18484" spans="1:1" ht="16" x14ac:dyDescent="0.25">
      <c r="A18484" s="17"/>
    </row>
    <row r="18485" spans="1:1" ht="16" x14ac:dyDescent="0.25">
      <c r="A18485" s="17"/>
    </row>
    <row r="18486" spans="1:1" ht="16" x14ac:dyDescent="0.25">
      <c r="A18486" s="17"/>
    </row>
    <row r="18487" spans="1:1" ht="16" x14ac:dyDescent="0.25">
      <c r="A18487" s="17"/>
    </row>
    <row r="18488" spans="1:1" ht="16" x14ac:dyDescent="0.25">
      <c r="A18488" s="17"/>
    </row>
    <row r="18489" spans="1:1" ht="16" x14ac:dyDescent="0.25">
      <c r="A18489" s="17"/>
    </row>
    <row r="18490" spans="1:1" ht="16" x14ac:dyDescent="0.25">
      <c r="A18490" s="17"/>
    </row>
    <row r="18491" spans="1:1" ht="16" x14ac:dyDescent="0.25">
      <c r="A18491" s="17"/>
    </row>
    <row r="18492" spans="1:1" ht="16" x14ac:dyDescent="0.25">
      <c r="A18492" s="17"/>
    </row>
    <row r="18493" spans="1:1" ht="16" x14ac:dyDescent="0.25">
      <c r="A18493" s="17"/>
    </row>
    <row r="18494" spans="1:1" ht="16" x14ac:dyDescent="0.25">
      <c r="A18494" s="17"/>
    </row>
    <row r="18495" spans="1:1" ht="16" x14ac:dyDescent="0.25">
      <c r="A18495" s="17"/>
    </row>
    <row r="18496" spans="1:1" ht="16" x14ac:dyDescent="0.25">
      <c r="A18496" s="17"/>
    </row>
    <row r="18497" spans="1:1" ht="16" x14ac:dyDescent="0.25">
      <c r="A18497" s="17"/>
    </row>
    <row r="18498" spans="1:1" ht="16" x14ac:dyDescent="0.25">
      <c r="A18498" s="17"/>
    </row>
    <row r="18499" spans="1:1" ht="16" x14ac:dyDescent="0.25">
      <c r="A18499" s="17"/>
    </row>
    <row r="18500" spans="1:1" ht="16" x14ac:dyDescent="0.25">
      <c r="A18500" s="17"/>
    </row>
    <row r="18501" spans="1:1" ht="16" x14ac:dyDescent="0.25">
      <c r="A18501" s="17"/>
    </row>
    <row r="18502" spans="1:1" ht="16" x14ac:dyDescent="0.25">
      <c r="A18502" s="17"/>
    </row>
    <row r="18503" spans="1:1" ht="16" x14ac:dyDescent="0.25">
      <c r="A18503" s="17"/>
    </row>
    <row r="18504" spans="1:1" ht="16" x14ac:dyDescent="0.25">
      <c r="A18504" s="17"/>
    </row>
    <row r="18505" spans="1:1" ht="16" x14ac:dyDescent="0.25">
      <c r="A18505" s="17"/>
    </row>
    <row r="18506" spans="1:1" ht="16" x14ac:dyDescent="0.25">
      <c r="A18506" s="17"/>
    </row>
    <row r="18507" spans="1:1" ht="16" x14ac:dyDescent="0.25">
      <c r="A18507" s="17"/>
    </row>
    <row r="18508" spans="1:1" ht="16" x14ac:dyDescent="0.25">
      <c r="A18508" s="17"/>
    </row>
    <row r="18509" spans="1:1" ht="16" x14ac:dyDescent="0.25">
      <c r="A18509" s="17"/>
    </row>
    <row r="18510" spans="1:1" ht="16" x14ac:dyDescent="0.25">
      <c r="A18510" s="17"/>
    </row>
    <row r="18511" spans="1:1" ht="16" x14ac:dyDescent="0.25">
      <c r="A18511" s="17"/>
    </row>
    <row r="18512" spans="1:1" ht="16" x14ac:dyDescent="0.25">
      <c r="A18512" s="17"/>
    </row>
    <row r="18513" spans="1:1" ht="16" x14ac:dyDescent="0.25">
      <c r="A18513" s="17"/>
    </row>
    <row r="18514" spans="1:1" ht="16" x14ac:dyDescent="0.25">
      <c r="A18514" s="17"/>
    </row>
    <row r="18515" spans="1:1" ht="16" x14ac:dyDescent="0.25">
      <c r="A18515" s="17"/>
    </row>
    <row r="18516" spans="1:1" ht="16" x14ac:dyDescent="0.25">
      <c r="A18516" s="17"/>
    </row>
    <row r="18517" spans="1:1" ht="16" x14ac:dyDescent="0.25">
      <c r="A18517" s="17"/>
    </row>
    <row r="18518" spans="1:1" ht="16" x14ac:dyDescent="0.25">
      <c r="A18518" s="17"/>
    </row>
    <row r="18519" spans="1:1" ht="16" x14ac:dyDescent="0.25">
      <c r="A18519" s="17"/>
    </row>
    <row r="18520" spans="1:1" ht="16" x14ac:dyDescent="0.25">
      <c r="A18520" s="17"/>
    </row>
    <row r="18521" spans="1:1" ht="16" x14ac:dyDescent="0.25">
      <c r="A18521" s="17"/>
    </row>
    <row r="18522" spans="1:1" ht="16" x14ac:dyDescent="0.25">
      <c r="A18522" s="17"/>
    </row>
    <row r="18523" spans="1:1" ht="16" x14ac:dyDescent="0.25">
      <c r="A18523" s="17"/>
    </row>
    <row r="18524" spans="1:1" ht="16" x14ac:dyDescent="0.25">
      <c r="A18524" s="17"/>
    </row>
    <row r="18525" spans="1:1" ht="16" x14ac:dyDescent="0.25">
      <c r="A18525" s="17"/>
    </row>
    <row r="18526" spans="1:1" ht="16" x14ac:dyDescent="0.25">
      <c r="A18526" s="17"/>
    </row>
    <row r="18527" spans="1:1" ht="16" x14ac:dyDescent="0.25">
      <c r="A18527" s="17"/>
    </row>
    <row r="18528" spans="1:1" ht="16" x14ac:dyDescent="0.25">
      <c r="A18528" s="17"/>
    </row>
    <row r="18529" spans="1:1" ht="16" x14ac:dyDescent="0.25">
      <c r="A18529" s="17"/>
    </row>
    <row r="18530" spans="1:1" ht="16" x14ac:dyDescent="0.25">
      <c r="A18530" s="17"/>
    </row>
    <row r="18531" spans="1:1" ht="16" x14ac:dyDescent="0.25">
      <c r="A18531" s="17"/>
    </row>
    <row r="18532" spans="1:1" ht="16" x14ac:dyDescent="0.25">
      <c r="A18532" s="17"/>
    </row>
    <row r="18533" spans="1:1" ht="16" x14ac:dyDescent="0.25">
      <c r="A18533" s="17"/>
    </row>
    <row r="18534" spans="1:1" ht="16" x14ac:dyDescent="0.25">
      <c r="A18534" s="17"/>
    </row>
    <row r="18535" spans="1:1" ht="16" x14ac:dyDescent="0.25">
      <c r="A18535" s="17"/>
    </row>
    <row r="18536" spans="1:1" ht="16" x14ac:dyDescent="0.25">
      <c r="A18536" s="17"/>
    </row>
    <row r="18537" spans="1:1" ht="16" x14ac:dyDescent="0.25">
      <c r="A18537" s="17"/>
    </row>
    <row r="18538" spans="1:1" ht="16" x14ac:dyDescent="0.25">
      <c r="A18538" s="17"/>
    </row>
    <row r="18539" spans="1:1" ht="16" x14ac:dyDescent="0.25">
      <c r="A18539" s="17"/>
    </row>
    <row r="18540" spans="1:1" ht="16" x14ac:dyDescent="0.25">
      <c r="A18540" s="17"/>
    </row>
    <row r="18541" spans="1:1" ht="16" x14ac:dyDescent="0.25">
      <c r="A18541" s="17"/>
    </row>
    <row r="18542" spans="1:1" ht="16" x14ac:dyDescent="0.25">
      <c r="A18542" s="17"/>
    </row>
    <row r="18543" spans="1:1" ht="16" x14ac:dyDescent="0.25">
      <c r="A18543" s="17"/>
    </row>
    <row r="18544" spans="1:1" ht="16" x14ac:dyDescent="0.25">
      <c r="A18544" s="17"/>
    </row>
    <row r="18545" spans="1:1" ht="16" x14ac:dyDescent="0.25">
      <c r="A18545" s="17"/>
    </row>
    <row r="18546" spans="1:1" ht="16" x14ac:dyDescent="0.25">
      <c r="A18546" s="17"/>
    </row>
    <row r="18547" spans="1:1" ht="16" x14ac:dyDescent="0.25">
      <c r="A18547" s="17"/>
    </row>
    <row r="18548" spans="1:1" ht="16" x14ac:dyDescent="0.25">
      <c r="A18548" s="17"/>
    </row>
    <row r="18549" spans="1:1" ht="16" x14ac:dyDescent="0.25">
      <c r="A18549" s="17"/>
    </row>
    <row r="18550" spans="1:1" ht="16" x14ac:dyDescent="0.25">
      <c r="A18550" s="17"/>
    </row>
    <row r="18551" spans="1:1" ht="16" x14ac:dyDescent="0.25">
      <c r="A18551" s="17"/>
    </row>
    <row r="18552" spans="1:1" ht="16" x14ac:dyDescent="0.25">
      <c r="A18552" s="17"/>
    </row>
    <row r="18553" spans="1:1" ht="16" x14ac:dyDescent="0.25">
      <c r="A18553" s="17"/>
    </row>
    <row r="18554" spans="1:1" ht="16" x14ac:dyDescent="0.25">
      <c r="A18554" s="17"/>
    </row>
    <row r="18555" spans="1:1" ht="16" x14ac:dyDescent="0.25">
      <c r="A18555" s="17"/>
    </row>
    <row r="18556" spans="1:1" ht="16" x14ac:dyDescent="0.25">
      <c r="A18556" s="17"/>
    </row>
    <row r="18557" spans="1:1" ht="16" x14ac:dyDescent="0.25">
      <c r="A18557" s="17"/>
    </row>
    <row r="18558" spans="1:1" ht="16" x14ac:dyDescent="0.25">
      <c r="A18558" s="17"/>
    </row>
    <row r="18559" spans="1:1" ht="16" x14ac:dyDescent="0.25">
      <c r="A18559" s="17"/>
    </row>
    <row r="18560" spans="1:1" ht="16" x14ac:dyDescent="0.25">
      <c r="A18560" s="17"/>
    </row>
    <row r="18561" spans="1:1" ht="16" x14ac:dyDescent="0.25">
      <c r="A18561" s="17"/>
    </row>
    <row r="18562" spans="1:1" ht="16" x14ac:dyDescent="0.25">
      <c r="A18562" s="17"/>
    </row>
    <row r="18563" spans="1:1" ht="16" x14ac:dyDescent="0.25">
      <c r="A18563" s="17"/>
    </row>
    <row r="18564" spans="1:1" ht="16" x14ac:dyDescent="0.25">
      <c r="A18564" s="17"/>
    </row>
    <row r="18565" spans="1:1" ht="16" x14ac:dyDescent="0.25">
      <c r="A18565" s="17"/>
    </row>
    <row r="18566" spans="1:1" ht="16" x14ac:dyDescent="0.25">
      <c r="A18566" s="17"/>
    </row>
    <row r="18567" spans="1:1" ht="16" x14ac:dyDescent="0.25">
      <c r="A18567" s="17"/>
    </row>
    <row r="18568" spans="1:1" ht="16" x14ac:dyDescent="0.25">
      <c r="A18568" s="17"/>
    </row>
    <row r="18569" spans="1:1" ht="16" x14ac:dyDescent="0.25">
      <c r="A18569" s="17"/>
    </row>
    <row r="18570" spans="1:1" ht="16" x14ac:dyDescent="0.25">
      <c r="A18570" s="17"/>
    </row>
    <row r="18571" spans="1:1" ht="16" x14ac:dyDescent="0.25">
      <c r="A18571" s="17"/>
    </row>
    <row r="18572" spans="1:1" ht="16" x14ac:dyDescent="0.25">
      <c r="A18572" s="17"/>
    </row>
    <row r="18573" spans="1:1" ht="16" x14ac:dyDescent="0.25">
      <c r="A18573" s="17"/>
    </row>
    <row r="18574" spans="1:1" ht="16" x14ac:dyDescent="0.25">
      <c r="A18574" s="17"/>
    </row>
    <row r="18575" spans="1:1" ht="16" x14ac:dyDescent="0.25">
      <c r="A18575" s="17"/>
    </row>
    <row r="18576" spans="1:1" ht="16" x14ac:dyDescent="0.25">
      <c r="A18576" s="17"/>
    </row>
    <row r="18577" spans="1:1" ht="16" x14ac:dyDescent="0.25">
      <c r="A18577" s="17"/>
    </row>
    <row r="18578" spans="1:1" ht="16" x14ac:dyDescent="0.25">
      <c r="A18578" s="17"/>
    </row>
    <row r="18579" spans="1:1" ht="16" x14ac:dyDescent="0.25">
      <c r="A18579" s="17"/>
    </row>
    <row r="18580" spans="1:1" ht="16" x14ac:dyDescent="0.25">
      <c r="A18580" s="17"/>
    </row>
    <row r="18581" spans="1:1" ht="16" x14ac:dyDescent="0.25">
      <c r="A18581" s="17"/>
    </row>
    <row r="18582" spans="1:1" ht="16" x14ac:dyDescent="0.25">
      <c r="A18582" s="17"/>
    </row>
    <row r="18583" spans="1:1" ht="16" x14ac:dyDescent="0.25">
      <c r="A18583" s="17"/>
    </row>
    <row r="18584" spans="1:1" ht="16" x14ac:dyDescent="0.25">
      <c r="A18584" s="17"/>
    </row>
    <row r="18585" spans="1:1" ht="16" x14ac:dyDescent="0.25">
      <c r="A18585" s="17"/>
    </row>
    <row r="18586" spans="1:1" ht="16" x14ac:dyDescent="0.25">
      <c r="A18586" s="17"/>
    </row>
    <row r="18587" spans="1:1" ht="16" x14ac:dyDescent="0.25">
      <c r="A18587" s="17"/>
    </row>
    <row r="18588" spans="1:1" ht="16" x14ac:dyDescent="0.25">
      <c r="A18588" s="17"/>
    </row>
    <row r="18589" spans="1:1" ht="16" x14ac:dyDescent="0.25">
      <c r="A18589" s="17"/>
    </row>
    <row r="18590" spans="1:1" ht="16" x14ac:dyDescent="0.25">
      <c r="A18590" s="17"/>
    </row>
    <row r="18591" spans="1:1" ht="16" x14ac:dyDescent="0.25">
      <c r="A18591" s="17"/>
    </row>
    <row r="18592" spans="1:1" ht="16" x14ac:dyDescent="0.25">
      <c r="A18592" s="17"/>
    </row>
    <row r="18593" spans="1:1" ht="16" x14ac:dyDescent="0.25">
      <c r="A18593" s="17"/>
    </row>
    <row r="18594" spans="1:1" ht="16" x14ac:dyDescent="0.25">
      <c r="A18594" s="17"/>
    </row>
    <row r="18595" spans="1:1" ht="16" x14ac:dyDescent="0.25">
      <c r="A18595" s="17"/>
    </row>
    <row r="18596" spans="1:1" ht="16" x14ac:dyDescent="0.25">
      <c r="A18596" s="17"/>
    </row>
    <row r="18597" spans="1:1" ht="16" x14ac:dyDescent="0.25">
      <c r="A18597" s="17"/>
    </row>
    <row r="18598" spans="1:1" ht="16" x14ac:dyDescent="0.25">
      <c r="A18598" s="17"/>
    </row>
    <row r="18599" spans="1:1" ht="16" x14ac:dyDescent="0.25">
      <c r="A18599" s="17"/>
    </row>
    <row r="18600" spans="1:1" ht="16" x14ac:dyDescent="0.25">
      <c r="A18600" s="17"/>
    </row>
    <row r="18601" spans="1:1" ht="16" x14ac:dyDescent="0.25">
      <c r="A18601" s="17"/>
    </row>
    <row r="18602" spans="1:1" ht="16" x14ac:dyDescent="0.25">
      <c r="A18602" s="17"/>
    </row>
    <row r="18603" spans="1:1" ht="16" x14ac:dyDescent="0.25">
      <c r="A18603" s="17"/>
    </row>
    <row r="18604" spans="1:1" ht="16" x14ac:dyDescent="0.25">
      <c r="A18604" s="17"/>
    </row>
    <row r="18605" spans="1:1" ht="16" x14ac:dyDescent="0.25">
      <c r="A18605" s="17"/>
    </row>
    <row r="18606" spans="1:1" ht="16" x14ac:dyDescent="0.25">
      <c r="A18606" s="17"/>
    </row>
    <row r="18607" spans="1:1" ht="16" x14ac:dyDescent="0.25">
      <c r="A18607" s="17"/>
    </row>
    <row r="18608" spans="1:1" ht="16" x14ac:dyDescent="0.25">
      <c r="A18608" s="17"/>
    </row>
    <row r="18609" spans="1:1" ht="16" x14ac:dyDescent="0.25">
      <c r="A18609" s="17"/>
    </row>
    <row r="18610" spans="1:1" ht="16" x14ac:dyDescent="0.25">
      <c r="A18610" s="17"/>
    </row>
    <row r="18611" spans="1:1" ht="16" x14ac:dyDescent="0.25">
      <c r="A18611" s="17"/>
    </row>
    <row r="18612" spans="1:1" ht="16" x14ac:dyDescent="0.25">
      <c r="A18612" s="17"/>
    </row>
    <row r="18613" spans="1:1" ht="16" x14ac:dyDescent="0.25">
      <c r="A18613" s="17"/>
    </row>
    <row r="18614" spans="1:1" ht="16" x14ac:dyDescent="0.25">
      <c r="A18614" s="17"/>
    </row>
    <row r="18615" spans="1:1" ht="16" x14ac:dyDescent="0.25">
      <c r="A18615" s="17"/>
    </row>
    <row r="18616" spans="1:1" ht="16" x14ac:dyDescent="0.25">
      <c r="A18616" s="17"/>
    </row>
    <row r="18617" spans="1:1" ht="16" x14ac:dyDescent="0.25">
      <c r="A18617" s="17"/>
    </row>
    <row r="18618" spans="1:1" ht="16" x14ac:dyDescent="0.25">
      <c r="A18618" s="17"/>
    </row>
    <row r="18619" spans="1:1" ht="16" x14ac:dyDescent="0.25">
      <c r="A18619" s="17"/>
    </row>
    <row r="18620" spans="1:1" ht="16" x14ac:dyDescent="0.25">
      <c r="A18620" s="17"/>
    </row>
    <row r="18621" spans="1:1" ht="16" x14ac:dyDescent="0.25">
      <c r="A18621" s="17"/>
    </row>
    <row r="18622" spans="1:1" ht="16" x14ac:dyDescent="0.25">
      <c r="A18622" s="17"/>
    </row>
    <row r="18623" spans="1:1" ht="16" x14ac:dyDescent="0.25">
      <c r="A18623" s="17"/>
    </row>
    <row r="18624" spans="1:1" ht="16" x14ac:dyDescent="0.25">
      <c r="A18624" s="17"/>
    </row>
    <row r="18625" spans="1:1" ht="16" x14ac:dyDescent="0.25">
      <c r="A18625" s="17"/>
    </row>
    <row r="18626" spans="1:1" ht="16" x14ac:dyDescent="0.25">
      <c r="A18626" s="17"/>
    </row>
    <row r="18627" spans="1:1" ht="16" x14ac:dyDescent="0.25">
      <c r="A18627" s="17"/>
    </row>
    <row r="18628" spans="1:1" ht="16" x14ac:dyDescent="0.25">
      <c r="A18628" s="17"/>
    </row>
    <row r="18629" spans="1:1" ht="16" x14ac:dyDescent="0.25">
      <c r="A18629" s="17"/>
    </row>
    <row r="18630" spans="1:1" ht="16" x14ac:dyDescent="0.25">
      <c r="A18630" s="17"/>
    </row>
    <row r="18631" spans="1:1" ht="16" x14ac:dyDescent="0.25">
      <c r="A18631" s="17"/>
    </row>
    <row r="18632" spans="1:1" ht="16" x14ac:dyDescent="0.25">
      <c r="A18632" s="17"/>
    </row>
    <row r="18633" spans="1:1" ht="16" x14ac:dyDescent="0.25">
      <c r="A18633" s="17"/>
    </row>
    <row r="18634" spans="1:1" ht="16" x14ac:dyDescent="0.25">
      <c r="A18634" s="17"/>
    </row>
    <row r="18635" spans="1:1" ht="16" x14ac:dyDescent="0.25">
      <c r="A18635" s="17"/>
    </row>
    <row r="18636" spans="1:1" ht="16" x14ac:dyDescent="0.25">
      <c r="A18636" s="17"/>
    </row>
    <row r="18637" spans="1:1" ht="16" x14ac:dyDescent="0.25">
      <c r="A18637" s="17"/>
    </row>
    <row r="18638" spans="1:1" ht="16" x14ac:dyDescent="0.25">
      <c r="A18638" s="17"/>
    </row>
    <row r="18639" spans="1:1" ht="16" x14ac:dyDescent="0.25">
      <c r="A18639" s="17"/>
    </row>
    <row r="18640" spans="1:1" ht="16" x14ac:dyDescent="0.25">
      <c r="A18640" s="17"/>
    </row>
    <row r="18641" spans="1:1" ht="16" x14ac:dyDescent="0.25">
      <c r="A18641" s="17"/>
    </row>
    <row r="18642" spans="1:1" ht="16" x14ac:dyDescent="0.25">
      <c r="A18642" s="17"/>
    </row>
    <row r="18643" spans="1:1" ht="16" x14ac:dyDescent="0.25">
      <c r="A18643" s="17"/>
    </row>
    <row r="18644" spans="1:1" ht="16" x14ac:dyDescent="0.25">
      <c r="A18644" s="17"/>
    </row>
    <row r="18645" spans="1:1" ht="16" x14ac:dyDescent="0.25">
      <c r="A18645" s="17"/>
    </row>
    <row r="18646" spans="1:1" ht="16" x14ac:dyDescent="0.25">
      <c r="A18646" s="17"/>
    </row>
    <row r="18647" spans="1:1" ht="16" x14ac:dyDescent="0.25">
      <c r="A18647" s="17"/>
    </row>
    <row r="18648" spans="1:1" ht="16" x14ac:dyDescent="0.25">
      <c r="A18648" s="17"/>
    </row>
    <row r="18649" spans="1:1" ht="16" x14ac:dyDescent="0.25">
      <c r="A18649" s="17"/>
    </row>
    <row r="18650" spans="1:1" ht="16" x14ac:dyDescent="0.25">
      <c r="A18650" s="17"/>
    </row>
    <row r="18651" spans="1:1" ht="16" x14ac:dyDescent="0.25">
      <c r="A18651" s="17"/>
    </row>
    <row r="18652" spans="1:1" ht="16" x14ac:dyDescent="0.25">
      <c r="A18652" s="17"/>
    </row>
    <row r="18653" spans="1:1" ht="16" x14ac:dyDescent="0.25">
      <c r="A18653" s="17"/>
    </row>
    <row r="18654" spans="1:1" ht="16" x14ac:dyDescent="0.25">
      <c r="A18654" s="17"/>
    </row>
    <row r="18655" spans="1:1" ht="16" x14ac:dyDescent="0.25">
      <c r="A18655" s="17"/>
    </row>
    <row r="18656" spans="1:1" ht="16" x14ac:dyDescent="0.25">
      <c r="A18656" s="17"/>
    </row>
    <row r="18657" spans="1:1" ht="16" x14ac:dyDescent="0.25">
      <c r="A18657" s="17"/>
    </row>
    <row r="18658" spans="1:1" ht="16" x14ac:dyDescent="0.25">
      <c r="A18658" s="17"/>
    </row>
    <row r="18659" spans="1:1" ht="16" x14ac:dyDescent="0.25">
      <c r="A18659" s="17"/>
    </row>
    <row r="18660" spans="1:1" ht="16" x14ac:dyDescent="0.25">
      <c r="A18660" s="17"/>
    </row>
    <row r="18661" spans="1:1" ht="16" x14ac:dyDescent="0.25">
      <c r="A18661" s="17"/>
    </row>
    <row r="18662" spans="1:1" ht="16" x14ac:dyDescent="0.25">
      <c r="A18662" s="17"/>
    </row>
    <row r="18663" spans="1:1" ht="16" x14ac:dyDescent="0.25">
      <c r="A18663" s="17"/>
    </row>
    <row r="18664" spans="1:1" ht="16" x14ac:dyDescent="0.25">
      <c r="A18664" s="17"/>
    </row>
    <row r="18665" spans="1:1" ht="16" x14ac:dyDescent="0.25">
      <c r="A18665" s="17"/>
    </row>
    <row r="18666" spans="1:1" ht="16" x14ac:dyDescent="0.25">
      <c r="A18666" s="17"/>
    </row>
    <row r="18667" spans="1:1" ht="16" x14ac:dyDescent="0.25">
      <c r="A18667" s="17"/>
    </row>
    <row r="18668" spans="1:1" ht="16" x14ac:dyDescent="0.25">
      <c r="A18668" s="17"/>
    </row>
    <row r="18669" spans="1:1" ht="16" x14ac:dyDescent="0.25">
      <c r="A18669" s="17"/>
    </row>
    <row r="18670" spans="1:1" ht="16" x14ac:dyDescent="0.25">
      <c r="A18670" s="17"/>
    </row>
    <row r="18671" spans="1:1" ht="16" x14ac:dyDescent="0.25">
      <c r="A18671" s="17"/>
    </row>
    <row r="18672" spans="1:1" ht="16" x14ac:dyDescent="0.25">
      <c r="A18672" s="17"/>
    </row>
    <row r="18673" spans="1:1" ht="16" x14ac:dyDescent="0.25">
      <c r="A18673" s="17"/>
    </row>
    <row r="18674" spans="1:1" ht="16" x14ac:dyDescent="0.25">
      <c r="A18674" s="17"/>
    </row>
    <row r="18675" spans="1:1" ht="16" x14ac:dyDescent="0.25">
      <c r="A18675" s="17"/>
    </row>
    <row r="18676" spans="1:1" ht="16" x14ac:dyDescent="0.25">
      <c r="A18676" s="17"/>
    </row>
    <row r="18677" spans="1:1" ht="16" x14ac:dyDescent="0.25">
      <c r="A18677" s="17"/>
    </row>
    <row r="18678" spans="1:1" ht="16" x14ac:dyDescent="0.25">
      <c r="A18678" s="17"/>
    </row>
    <row r="18679" spans="1:1" ht="16" x14ac:dyDescent="0.25">
      <c r="A18679" s="17"/>
    </row>
    <row r="18680" spans="1:1" ht="16" x14ac:dyDescent="0.25">
      <c r="A18680" s="17"/>
    </row>
    <row r="18681" spans="1:1" ht="16" x14ac:dyDescent="0.25">
      <c r="A18681" s="17"/>
    </row>
    <row r="18682" spans="1:1" ht="16" x14ac:dyDescent="0.25">
      <c r="A18682" s="17"/>
    </row>
    <row r="18683" spans="1:1" ht="16" x14ac:dyDescent="0.25">
      <c r="A18683" s="17"/>
    </row>
    <row r="18684" spans="1:1" ht="16" x14ac:dyDescent="0.25">
      <c r="A18684" s="17"/>
    </row>
    <row r="18685" spans="1:1" ht="16" x14ac:dyDescent="0.25">
      <c r="A18685" s="17"/>
    </row>
    <row r="18686" spans="1:1" ht="16" x14ac:dyDescent="0.25">
      <c r="A18686" s="17"/>
    </row>
    <row r="18687" spans="1:1" ht="16" x14ac:dyDescent="0.25">
      <c r="A18687" s="17"/>
    </row>
    <row r="18688" spans="1:1" ht="16" x14ac:dyDescent="0.25">
      <c r="A18688" s="17"/>
    </row>
    <row r="18689" spans="1:1" ht="16" x14ac:dyDescent="0.25">
      <c r="A18689" s="17"/>
    </row>
    <row r="18690" spans="1:1" ht="16" x14ac:dyDescent="0.25">
      <c r="A18690" s="17"/>
    </row>
    <row r="18691" spans="1:1" ht="16" x14ac:dyDescent="0.25">
      <c r="A18691" s="17"/>
    </row>
    <row r="18692" spans="1:1" ht="16" x14ac:dyDescent="0.25">
      <c r="A18692" s="17"/>
    </row>
    <row r="18693" spans="1:1" ht="16" x14ac:dyDescent="0.25">
      <c r="A18693" s="17"/>
    </row>
    <row r="18694" spans="1:1" ht="16" x14ac:dyDescent="0.25">
      <c r="A18694" s="17"/>
    </row>
    <row r="18695" spans="1:1" ht="16" x14ac:dyDescent="0.25">
      <c r="A18695" s="17"/>
    </row>
    <row r="18696" spans="1:1" ht="16" x14ac:dyDescent="0.25">
      <c r="A18696" s="17"/>
    </row>
    <row r="18697" spans="1:1" ht="16" x14ac:dyDescent="0.25">
      <c r="A18697" s="17"/>
    </row>
    <row r="18698" spans="1:1" ht="16" x14ac:dyDescent="0.25">
      <c r="A18698" s="17"/>
    </row>
    <row r="18699" spans="1:1" ht="16" x14ac:dyDescent="0.25">
      <c r="A18699" s="17"/>
    </row>
    <row r="18700" spans="1:1" ht="16" x14ac:dyDescent="0.25">
      <c r="A18700" s="17"/>
    </row>
    <row r="18701" spans="1:1" ht="16" x14ac:dyDescent="0.25">
      <c r="A18701" s="17"/>
    </row>
    <row r="18702" spans="1:1" ht="16" x14ac:dyDescent="0.25">
      <c r="A18702" s="17"/>
    </row>
    <row r="18703" spans="1:1" ht="16" x14ac:dyDescent="0.25">
      <c r="A18703" s="17"/>
    </row>
    <row r="18704" spans="1:1" ht="16" x14ac:dyDescent="0.25">
      <c r="A18704" s="17"/>
    </row>
    <row r="18705" spans="1:1" ht="16" x14ac:dyDescent="0.25">
      <c r="A18705" s="17"/>
    </row>
    <row r="18706" spans="1:1" ht="16" x14ac:dyDescent="0.25">
      <c r="A18706" s="17"/>
    </row>
    <row r="18707" spans="1:1" ht="16" x14ac:dyDescent="0.25">
      <c r="A18707" s="17"/>
    </row>
    <row r="18708" spans="1:1" ht="16" x14ac:dyDescent="0.25">
      <c r="A18708" s="17"/>
    </row>
    <row r="18709" spans="1:1" ht="16" x14ac:dyDescent="0.25">
      <c r="A18709" s="17"/>
    </row>
    <row r="18710" spans="1:1" ht="16" x14ac:dyDescent="0.25">
      <c r="A18710" s="17"/>
    </row>
    <row r="18711" spans="1:1" ht="16" x14ac:dyDescent="0.25">
      <c r="A18711" s="17"/>
    </row>
    <row r="18712" spans="1:1" ht="16" x14ac:dyDescent="0.25">
      <c r="A18712" s="17"/>
    </row>
    <row r="18713" spans="1:1" ht="16" x14ac:dyDescent="0.25">
      <c r="A18713" s="17"/>
    </row>
    <row r="18714" spans="1:1" ht="16" x14ac:dyDescent="0.25">
      <c r="A18714" s="17"/>
    </row>
    <row r="18715" spans="1:1" ht="16" x14ac:dyDescent="0.25">
      <c r="A18715" s="17"/>
    </row>
    <row r="18716" spans="1:1" ht="16" x14ac:dyDescent="0.25">
      <c r="A18716" s="17"/>
    </row>
    <row r="18717" spans="1:1" ht="16" x14ac:dyDescent="0.25">
      <c r="A18717" s="17"/>
    </row>
    <row r="18718" spans="1:1" ht="16" x14ac:dyDescent="0.25">
      <c r="A18718" s="17"/>
    </row>
    <row r="18719" spans="1:1" ht="16" x14ac:dyDescent="0.25">
      <c r="A18719" s="17"/>
    </row>
    <row r="18720" spans="1:1" ht="16" x14ac:dyDescent="0.25">
      <c r="A18720" s="17"/>
    </row>
    <row r="18721" spans="1:1" ht="16" x14ac:dyDescent="0.25">
      <c r="A18721" s="17"/>
    </row>
    <row r="18722" spans="1:1" ht="16" x14ac:dyDescent="0.25">
      <c r="A18722" s="17"/>
    </row>
    <row r="18723" spans="1:1" ht="16" x14ac:dyDescent="0.25">
      <c r="A18723" s="17"/>
    </row>
    <row r="18724" spans="1:1" ht="16" x14ac:dyDescent="0.25">
      <c r="A18724" s="17"/>
    </row>
    <row r="18725" spans="1:1" ht="16" x14ac:dyDescent="0.25">
      <c r="A18725" s="17"/>
    </row>
    <row r="18726" spans="1:1" ht="16" x14ac:dyDescent="0.25">
      <c r="A18726" s="17"/>
    </row>
    <row r="18727" spans="1:1" ht="16" x14ac:dyDescent="0.25">
      <c r="A18727" s="17"/>
    </row>
    <row r="18728" spans="1:1" ht="16" x14ac:dyDescent="0.25">
      <c r="A18728" s="17"/>
    </row>
    <row r="18729" spans="1:1" ht="16" x14ac:dyDescent="0.25">
      <c r="A18729" s="17"/>
    </row>
    <row r="18730" spans="1:1" ht="16" x14ac:dyDescent="0.25">
      <c r="A18730" s="17"/>
    </row>
    <row r="18731" spans="1:1" ht="16" x14ac:dyDescent="0.25">
      <c r="A18731" s="17"/>
    </row>
    <row r="18732" spans="1:1" ht="16" x14ac:dyDescent="0.25">
      <c r="A18732" s="17"/>
    </row>
    <row r="18733" spans="1:1" ht="16" x14ac:dyDescent="0.25">
      <c r="A18733" s="17"/>
    </row>
    <row r="18734" spans="1:1" ht="16" x14ac:dyDescent="0.25">
      <c r="A18734" s="17"/>
    </row>
    <row r="18735" spans="1:1" ht="16" x14ac:dyDescent="0.25">
      <c r="A18735" s="17"/>
    </row>
    <row r="18736" spans="1:1" ht="16" x14ac:dyDescent="0.25">
      <c r="A18736" s="17"/>
    </row>
    <row r="18737" spans="1:1" ht="16" x14ac:dyDescent="0.25">
      <c r="A18737" s="17"/>
    </row>
    <row r="18738" spans="1:1" ht="16" x14ac:dyDescent="0.25">
      <c r="A18738" s="17"/>
    </row>
    <row r="18739" spans="1:1" ht="16" x14ac:dyDescent="0.25">
      <c r="A18739" s="17"/>
    </row>
    <row r="18740" spans="1:1" ht="16" x14ac:dyDescent="0.25">
      <c r="A18740" s="17"/>
    </row>
    <row r="18741" spans="1:1" ht="16" x14ac:dyDescent="0.25">
      <c r="A18741" s="17"/>
    </row>
    <row r="18742" spans="1:1" ht="16" x14ac:dyDescent="0.25">
      <c r="A18742" s="17"/>
    </row>
    <row r="18743" spans="1:1" ht="16" x14ac:dyDescent="0.25">
      <c r="A18743" s="17"/>
    </row>
    <row r="18744" spans="1:1" ht="16" x14ac:dyDescent="0.25">
      <c r="A18744" s="17"/>
    </row>
    <row r="18745" spans="1:1" ht="16" x14ac:dyDescent="0.25">
      <c r="A18745" s="17"/>
    </row>
    <row r="18746" spans="1:1" ht="16" x14ac:dyDescent="0.25">
      <c r="A18746" s="17"/>
    </row>
    <row r="18747" spans="1:1" ht="16" x14ac:dyDescent="0.25">
      <c r="A18747" s="17"/>
    </row>
    <row r="18748" spans="1:1" ht="16" x14ac:dyDescent="0.25">
      <c r="A18748" s="17"/>
    </row>
    <row r="18749" spans="1:1" ht="16" x14ac:dyDescent="0.25">
      <c r="A18749" s="17"/>
    </row>
    <row r="18750" spans="1:1" ht="16" x14ac:dyDescent="0.25">
      <c r="A18750" s="17"/>
    </row>
    <row r="18751" spans="1:1" ht="16" x14ac:dyDescent="0.25">
      <c r="A18751" s="17"/>
    </row>
    <row r="18752" spans="1:1" ht="16" x14ac:dyDescent="0.25">
      <c r="A18752" s="17"/>
    </row>
    <row r="18753" spans="1:1" ht="16" x14ac:dyDescent="0.25">
      <c r="A18753" s="17"/>
    </row>
    <row r="18754" spans="1:1" ht="16" x14ac:dyDescent="0.25">
      <c r="A18754" s="17"/>
    </row>
    <row r="18755" spans="1:1" ht="16" x14ac:dyDescent="0.25">
      <c r="A18755" s="17"/>
    </row>
    <row r="18756" spans="1:1" ht="16" x14ac:dyDescent="0.25">
      <c r="A18756" s="17"/>
    </row>
    <row r="18757" spans="1:1" ht="16" x14ac:dyDescent="0.25">
      <c r="A18757" s="17"/>
    </row>
    <row r="18758" spans="1:1" ht="16" x14ac:dyDescent="0.25">
      <c r="A18758" s="17"/>
    </row>
    <row r="18759" spans="1:1" ht="16" x14ac:dyDescent="0.25">
      <c r="A18759" s="17"/>
    </row>
    <row r="18760" spans="1:1" ht="16" x14ac:dyDescent="0.25">
      <c r="A18760" s="17"/>
    </row>
    <row r="18761" spans="1:1" ht="16" x14ac:dyDescent="0.25">
      <c r="A18761" s="17"/>
    </row>
    <row r="18762" spans="1:1" ht="16" x14ac:dyDescent="0.25">
      <c r="A18762" s="17"/>
    </row>
    <row r="18763" spans="1:1" ht="16" x14ac:dyDescent="0.25">
      <c r="A18763" s="17"/>
    </row>
    <row r="18764" spans="1:1" ht="16" x14ac:dyDescent="0.25">
      <c r="A18764" s="17"/>
    </row>
    <row r="18765" spans="1:1" ht="16" x14ac:dyDescent="0.25">
      <c r="A18765" s="17"/>
    </row>
    <row r="18766" spans="1:1" ht="16" x14ac:dyDescent="0.25">
      <c r="A18766" s="17"/>
    </row>
    <row r="18767" spans="1:1" ht="16" x14ac:dyDescent="0.25">
      <c r="A18767" s="17"/>
    </row>
    <row r="18768" spans="1:1" ht="16" x14ac:dyDescent="0.25">
      <c r="A18768" s="17"/>
    </row>
    <row r="18769" spans="1:1" ht="16" x14ac:dyDescent="0.25">
      <c r="A18769" s="17"/>
    </row>
    <row r="18770" spans="1:1" ht="16" x14ac:dyDescent="0.25">
      <c r="A18770" s="17"/>
    </row>
    <row r="18771" spans="1:1" ht="16" x14ac:dyDescent="0.25">
      <c r="A18771" s="17"/>
    </row>
    <row r="18772" spans="1:1" ht="16" x14ac:dyDescent="0.25">
      <c r="A18772" s="17"/>
    </row>
    <row r="18773" spans="1:1" ht="16" x14ac:dyDescent="0.25">
      <c r="A18773" s="17"/>
    </row>
    <row r="18774" spans="1:1" ht="16" x14ac:dyDescent="0.25">
      <c r="A18774" s="17"/>
    </row>
    <row r="18775" spans="1:1" ht="16" x14ac:dyDescent="0.25">
      <c r="A18775" s="17"/>
    </row>
    <row r="18776" spans="1:1" ht="16" x14ac:dyDescent="0.25">
      <c r="A18776" s="17"/>
    </row>
    <row r="18777" spans="1:1" ht="16" x14ac:dyDescent="0.25">
      <c r="A18777" s="17"/>
    </row>
    <row r="18778" spans="1:1" ht="16" x14ac:dyDescent="0.25">
      <c r="A18778" s="17"/>
    </row>
    <row r="18779" spans="1:1" ht="16" x14ac:dyDescent="0.25">
      <c r="A18779" s="17"/>
    </row>
    <row r="18780" spans="1:1" ht="16" x14ac:dyDescent="0.25">
      <c r="A18780" s="17"/>
    </row>
    <row r="18781" spans="1:1" ht="16" x14ac:dyDescent="0.25">
      <c r="A18781" s="17"/>
    </row>
    <row r="18782" spans="1:1" ht="16" x14ac:dyDescent="0.25">
      <c r="A18782" s="17"/>
    </row>
    <row r="18783" spans="1:1" ht="16" x14ac:dyDescent="0.25">
      <c r="A18783" s="17"/>
    </row>
    <row r="18784" spans="1:1" ht="16" x14ac:dyDescent="0.25">
      <c r="A18784" s="17"/>
    </row>
    <row r="18785" spans="1:1" ht="16" x14ac:dyDescent="0.25">
      <c r="A18785" s="17"/>
    </row>
    <row r="18786" spans="1:1" ht="16" x14ac:dyDescent="0.25">
      <c r="A18786" s="17"/>
    </row>
    <row r="18787" spans="1:1" ht="16" x14ac:dyDescent="0.25">
      <c r="A18787" s="17"/>
    </row>
    <row r="18788" spans="1:1" ht="16" x14ac:dyDescent="0.25">
      <c r="A18788" s="17"/>
    </row>
    <row r="18789" spans="1:1" ht="16" x14ac:dyDescent="0.25">
      <c r="A18789" s="17"/>
    </row>
    <row r="18790" spans="1:1" ht="16" x14ac:dyDescent="0.25">
      <c r="A18790" s="17"/>
    </row>
    <row r="18791" spans="1:1" ht="16" x14ac:dyDescent="0.25">
      <c r="A18791" s="17"/>
    </row>
    <row r="18792" spans="1:1" ht="16" x14ac:dyDescent="0.25">
      <c r="A18792" s="17"/>
    </row>
    <row r="18793" spans="1:1" ht="16" x14ac:dyDescent="0.25">
      <c r="A18793" s="17"/>
    </row>
    <row r="18794" spans="1:1" ht="16" x14ac:dyDescent="0.25">
      <c r="A18794" s="17"/>
    </row>
    <row r="18795" spans="1:1" ht="16" x14ac:dyDescent="0.25">
      <c r="A18795" s="17"/>
    </row>
    <row r="18796" spans="1:1" ht="16" x14ac:dyDescent="0.25">
      <c r="A18796" s="17"/>
    </row>
    <row r="18797" spans="1:1" ht="16" x14ac:dyDescent="0.25">
      <c r="A18797" s="17"/>
    </row>
    <row r="18798" spans="1:1" ht="16" x14ac:dyDescent="0.25">
      <c r="A18798" s="17"/>
    </row>
    <row r="18799" spans="1:1" ht="16" x14ac:dyDescent="0.25">
      <c r="A18799" s="17"/>
    </row>
    <row r="18800" spans="1:1" ht="16" x14ac:dyDescent="0.25">
      <c r="A18800" s="17"/>
    </row>
    <row r="18801" spans="1:1" ht="16" x14ac:dyDescent="0.25">
      <c r="A18801" s="17"/>
    </row>
    <row r="18802" spans="1:1" ht="16" x14ac:dyDescent="0.25">
      <c r="A18802" s="17"/>
    </row>
    <row r="18803" spans="1:1" ht="16" x14ac:dyDescent="0.25">
      <c r="A18803" s="17"/>
    </row>
    <row r="18804" spans="1:1" ht="16" x14ac:dyDescent="0.25">
      <c r="A18804" s="17"/>
    </row>
    <row r="18805" spans="1:1" ht="16" x14ac:dyDescent="0.25">
      <c r="A18805" s="17"/>
    </row>
    <row r="18806" spans="1:1" ht="16" x14ac:dyDescent="0.25">
      <c r="A18806" s="17"/>
    </row>
    <row r="18807" spans="1:1" ht="16" x14ac:dyDescent="0.25">
      <c r="A18807" s="17"/>
    </row>
    <row r="18808" spans="1:1" ht="16" x14ac:dyDescent="0.25">
      <c r="A18808" s="17"/>
    </row>
    <row r="18809" spans="1:1" ht="16" x14ac:dyDescent="0.25">
      <c r="A18809" s="17"/>
    </row>
    <row r="18810" spans="1:1" ht="16" x14ac:dyDescent="0.25">
      <c r="A18810" s="17"/>
    </row>
    <row r="18811" spans="1:1" ht="16" x14ac:dyDescent="0.25">
      <c r="A18811" s="17"/>
    </row>
    <row r="18812" spans="1:1" ht="16" x14ac:dyDescent="0.25">
      <c r="A18812" s="17"/>
    </row>
    <row r="18813" spans="1:1" ht="16" x14ac:dyDescent="0.25">
      <c r="A18813" s="17"/>
    </row>
    <row r="18814" spans="1:1" ht="16" x14ac:dyDescent="0.25">
      <c r="A18814" s="17"/>
    </row>
    <row r="18815" spans="1:1" ht="16" x14ac:dyDescent="0.25">
      <c r="A18815" s="17"/>
    </row>
    <row r="18816" spans="1:1" ht="16" x14ac:dyDescent="0.25">
      <c r="A18816" s="17"/>
    </row>
    <row r="18817" spans="1:1" ht="16" x14ac:dyDescent="0.25">
      <c r="A18817" s="17"/>
    </row>
    <row r="18818" spans="1:1" ht="16" x14ac:dyDescent="0.25">
      <c r="A18818" s="17"/>
    </row>
    <row r="18819" spans="1:1" ht="16" x14ac:dyDescent="0.25">
      <c r="A18819" s="17"/>
    </row>
    <row r="18820" spans="1:1" ht="16" x14ac:dyDescent="0.25">
      <c r="A18820" s="17"/>
    </row>
    <row r="18821" spans="1:1" ht="16" x14ac:dyDescent="0.25">
      <c r="A18821" s="17"/>
    </row>
    <row r="18822" spans="1:1" ht="16" x14ac:dyDescent="0.25">
      <c r="A18822" s="17"/>
    </row>
    <row r="18823" spans="1:1" ht="16" x14ac:dyDescent="0.25">
      <c r="A18823" s="17"/>
    </row>
    <row r="18824" spans="1:1" ht="16" x14ac:dyDescent="0.25">
      <c r="A18824" s="17"/>
    </row>
    <row r="18825" spans="1:1" ht="16" x14ac:dyDescent="0.25">
      <c r="A18825" s="17"/>
    </row>
    <row r="18826" spans="1:1" ht="16" x14ac:dyDescent="0.25">
      <c r="A18826" s="17"/>
    </row>
    <row r="18827" spans="1:1" ht="16" x14ac:dyDescent="0.25">
      <c r="A18827" s="17"/>
    </row>
    <row r="18828" spans="1:1" ht="16" x14ac:dyDescent="0.25">
      <c r="A18828" s="17"/>
    </row>
    <row r="18829" spans="1:1" ht="16" x14ac:dyDescent="0.25">
      <c r="A18829" s="17"/>
    </row>
    <row r="18830" spans="1:1" ht="16" x14ac:dyDescent="0.25">
      <c r="A18830" s="17"/>
    </row>
    <row r="18831" spans="1:1" ht="16" x14ac:dyDescent="0.25">
      <c r="A18831" s="17"/>
    </row>
    <row r="18832" spans="1:1" ht="16" x14ac:dyDescent="0.25">
      <c r="A18832" s="17"/>
    </row>
    <row r="18833" spans="1:1" ht="16" x14ac:dyDescent="0.25">
      <c r="A18833" s="17"/>
    </row>
    <row r="18834" spans="1:1" ht="16" x14ac:dyDescent="0.25">
      <c r="A18834" s="17"/>
    </row>
    <row r="18835" spans="1:1" ht="16" x14ac:dyDescent="0.25">
      <c r="A18835" s="17"/>
    </row>
    <row r="18836" spans="1:1" ht="16" x14ac:dyDescent="0.25">
      <c r="A18836" s="17"/>
    </row>
    <row r="18837" spans="1:1" ht="16" x14ac:dyDescent="0.25">
      <c r="A18837" s="17"/>
    </row>
    <row r="18838" spans="1:1" ht="16" x14ac:dyDescent="0.25">
      <c r="A18838" s="17"/>
    </row>
    <row r="18839" spans="1:1" ht="16" x14ac:dyDescent="0.25">
      <c r="A18839" s="17"/>
    </row>
    <row r="18840" spans="1:1" ht="16" x14ac:dyDescent="0.25">
      <c r="A18840" s="17"/>
    </row>
    <row r="18841" spans="1:1" ht="16" x14ac:dyDescent="0.25">
      <c r="A18841" s="17"/>
    </row>
    <row r="18842" spans="1:1" ht="16" x14ac:dyDescent="0.25">
      <c r="A18842" s="17"/>
    </row>
    <row r="18843" spans="1:1" ht="16" x14ac:dyDescent="0.25">
      <c r="A18843" s="17"/>
    </row>
    <row r="18844" spans="1:1" ht="16" x14ac:dyDescent="0.25">
      <c r="A18844" s="17"/>
    </row>
    <row r="18845" spans="1:1" ht="16" x14ac:dyDescent="0.25">
      <c r="A18845" s="17"/>
    </row>
    <row r="18846" spans="1:1" ht="16" x14ac:dyDescent="0.25">
      <c r="A18846" s="17"/>
    </row>
    <row r="18847" spans="1:1" ht="16" x14ac:dyDescent="0.25">
      <c r="A18847" s="17"/>
    </row>
    <row r="18848" spans="1:1" ht="16" x14ac:dyDescent="0.25">
      <c r="A18848" s="17"/>
    </row>
    <row r="18849" spans="1:1" ht="16" x14ac:dyDescent="0.25">
      <c r="A18849" s="17"/>
    </row>
    <row r="18850" spans="1:1" ht="16" x14ac:dyDescent="0.25">
      <c r="A18850" s="17"/>
    </row>
    <row r="18851" spans="1:1" ht="16" x14ac:dyDescent="0.25">
      <c r="A18851" s="17"/>
    </row>
    <row r="18852" spans="1:1" ht="16" x14ac:dyDescent="0.25">
      <c r="A18852" s="17"/>
    </row>
    <row r="18853" spans="1:1" ht="16" x14ac:dyDescent="0.25">
      <c r="A18853" s="17"/>
    </row>
    <row r="18854" spans="1:1" ht="16" x14ac:dyDescent="0.25">
      <c r="A18854" s="17"/>
    </row>
    <row r="18855" spans="1:1" ht="16" x14ac:dyDescent="0.25">
      <c r="A18855" s="17"/>
    </row>
    <row r="18856" spans="1:1" ht="16" x14ac:dyDescent="0.25">
      <c r="A18856" s="17"/>
    </row>
    <row r="18857" spans="1:1" ht="16" x14ac:dyDescent="0.25">
      <c r="A18857" s="17"/>
    </row>
    <row r="18858" spans="1:1" ht="16" x14ac:dyDescent="0.25">
      <c r="A18858" s="17"/>
    </row>
    <row r="18859" spans="1:1" ht="16" x14ac:dyDescent="0.25">
      <c r="A18859" s="17"/>
    </row>
    <row r="18860" spans="1:1" ht="16" x14ac:dyDescent="0.25">
      <c r="A18860" s="17"/>
    </row>
    <row r="18861" spans="1:1" ht="16" x14ac:dyDescent="0.25">
      <c r="A18861" s="17"/>
    </row>
    <row r="18862" spans="1:1" ht="16" x14ac:dyDescent="0.25">
      <c r="A18862" s="17"/>
    </row>
    <row r="18863" spans="1:1" ht="16" x14ac:dyDescent="0.25">
      <c r="A18863" s="17"/>
    </row>
    <row r="18864" spans="1:1" ht="16" x14ac:dyDescent="0.25">
      <c r="A18864" s="17"/>
    </row>
    <row r="18865" spans="1:1" ht="16" x14ac:dyDescent="0.25">
      <c r="A18865" s="17"/>
    </row>
    <row r="18866" spans="1:1" ht="16" x14ac:dyDescent="0.25">
      <c r="A18866" s="17"/>
    </row>
    <row r="18867" spans="1:1" ht="16" x14ac:dyDescent="0.25">
      <c r="A18867" s="17"/>
    </row>
    <row r="18868" spans="1:1" ht="16" x14ac:dyDescent="0.25">
      <c r="A18868" s="17"/>
    </row>
    <row r="18869" spans="1:1" ht="16" x14ac:dyDescent="0.25">
      <c r="A18869" s="17"/>
    </row>
    <row r="18870" spans="1:1" ht="16" x14ac:dyDescent="0.25">
      <c r="A18870" s="17"/>
    </row>
    <row r="18871" spans="1:1" ht="16" x14ac:dyDescent="0.25">
      <c r="A18871" s="17"/>
    </row>
    <row r="18872" spans="1:1" ht="16" x14ac:dyDescent="0.25">
      <c r="A18872" s="17"/>
    </row>
    <row r="18873" spans="1:1" ht="16" x14ac:dyDescent="0.25">
      <c r="A18873" s="17"/>
    </row>
    <row r="18874" spans="1:1" ht="16" x14ac:dyDescent="0.25">
      <c r="A18874" s="17"/>
    </row>
    <row r="18875" spans="1:1" ht="16" x14ac:dyDescent="0.25">
      <c r="A18875" s="17"/>
    </row>
    <row r="18876" spans="1:1" ht="16" x14ac:dyDescent="0.25">
      <c r="A18876" s="17"/>
    </row>
    <row r="18877" spans="1:1" ht="16" x14ac:dyDescent="0.25">
      <c r="A18877" s="17"/>
    </row>
    <row r="18878" spans="1:1" ht="16" x14ac:dyDescent="0.25">
      <c r="A18878" s="17"/>
    </row>
    <row r="18879" spans="1:1" ht="16" x14ac:dyDescent="0.25">
      <c r="A18879" s="17"/>
    </row>
    <row r="18880" spans="1:1" ht="16" x14ac:dyDescent="0.25">
      <c r="A18880" s="17"/>
    </row>
    <row r="18881" spans="1:1" ht="16" x14ac:dyDescent="0.25">
      <c r="A18881" s="17"/>
    </row>
    <row r="18882" spans="1:1" ht="16" x14ac:dyDescent="0.25">
      <c r="A18882" s="17"/>
    </row>
    <row r="18883" spans="1:1" ht="16" x14ac:dyDescent="0.25">
      <c r="A18883" s="17"/>
    </row>
    <row r="18884" spans="1:1" ht="16" x14ac:dyDescent="0.25">
      <c r="A18884" s="17"/>
    </row>
    <row r="18885" spans="1:1" ht="16" x14ac:dyDescent="0.25">
      <c r="A18885" s="17"/>
    </row>
    <row r="18886" spans="1:1" ht="16" x14ac:dyDescent="0.25">
      <c r="A18886" s="17"/>
    </row>
    <row r="18887" spans="1:1" ht="16" x14ac:dyDescent="0.25">
      <c r="A18887" s="17"/>
    </row>
    <row r="18888" spans="1:1" ht="16" x14ac:dyDescent="0.25">
      <c r="A18888" s="17"/>
    </row>
    <row r="18889" spans="1:1" ht="16" x14ac:dyDescent="0.25">
      <c r="A18889" s="17"/>
    </row>
    <row r="18890" spans="1:1" ht="16" x14ac:dyDescent="0.25">
      <c r="A18890" s="17"/>
    </row>
    <row r="18891" spans="1:1" ht="16" x14ac:dyDescent="0.25">
      <c r="A18891" s="17"/>
    </row>
    <row r="18892" spans="1:1" ht="16" x14ac:dyDescent="0.25">
      <c r="A18892" s="17"/>
    </row>
    <row r="18893" spans="1:1" ht="16" x14ac:dyDescent="0.25">
      <c r="A18893" s="17"/>
    </row>
    <row r="18894" spans="1:1" ht="16" x14ac:dyDescent="0.25">
      <c r="A18894" s="17"/>
    </row>
    <row r="18895" spans="1:1" ht="16" x14ac:dyDescent="0.25">
      <c r="A18895" s="17"/>
    </row>
    <row r="18896" spans="1:1" ht="16" x14ac:dyDescent="0.25">
      <c r="A18896" s="17"/>
    </row>
    <row r="18897" spans="1:1" ht="16" x14ac:dyDescent="0.25">
      <c r="A18897" s="17"/>
    </row>
    <row r="18898" spans="1:1" ht="16" x14ac:dyDescent="0.25">
      <c r="A18898" s="17"/>
    </row>
    <row r="18899" spans="1:1" ht="16" x14ac:dyDescent="0.25">
      <c r="A18899" s="17"/>
    </row>
    <row r="18900" spans="1:1" ht="16" x14ac:dyDescent="0.25">
      <c r="A18900" s="17"/>
    </row>
    <row r="18901" spans="1:1" ht="16" x14ac:dyDescent="0.25">
      <c r="A18901" s="17"/>
    </row>
    <row r="18902" spans="1:1" ht="16" x14ac:dyDescent="0.25">
      <c r="A18902" s="17"/>
    </row>
    <row r="18903" spans="1:1" ht="16" x14ac:dyDescent="0.25">
      <c r="A18903" s="17"/>
    </row>
    <row r="18904" spans="1:1" ht="16" x14ac:dyDescent="0.25">
      <c r="A18904" s="17"/>
    </row>
    <row r="18905" spans="1:1" ht="16" x14ac:dyDescent="0.25">
      <c r="A18905" s="17"/>
    </row>
    <row r="18906" spans="1:1" ht="16" x14ac:dyDescent="0.25">
      <c r="A18906" s="17"/>
    </row>
    <row r="18907" spans="1:1" ht="16" x14ac:dyDescent="0.25">
      <c r="A18907" s="17"/>
    </row>
    <row r="18908" spans="1:1" ht="16" x14ac:dyDescent="0.25">
      <c r="A18908" s="17"/>
    </row>
    <row r="18909" spans="1:1" ht="16" x14ac:dyDescent="0.25">
      <c r="A18909" s="17"/>
    </row>
    <row r="18910" spans="1:1" ht="16" x14ac:dyDescent="0.25">
      <c r="A18910" s="17"/>
    </row>
    <row r="18911" spans="1:1" ht="16" x14ac:dyDescent="0.25">
      <c r="A18911" s="17"/>
    </row>
    <row r="18912" spans="1:1" ht="16" x14ac:dyDescent="0.25">
      <c r="A18912" s="17"/>
    </row>
    <row r="18913" spans="1:1" ht="16" x14ac:dyDescent="0.25">
      <c r="A18913" s="17"/>
    </row>
    <row r="18914" spans="1:1" ht="16" x14ac:dyDescent="0.25">
      <c r="A18914" s="17"/>
    </row>
    <row r="18915" spans="1:1" ht="16" x14ac:dyDescent="0.25">
      <c r="A18915" s="17"/>
    </row>
    <row r="18916" spans="1:1" ht="16" x14ac:dyDescent="0.25">
      <c r="A18916" s="17"/>
    </row>
    <row r="18917" spans="1:1" ht="16" x14ac:dyDescent="0.25">
      <c r="A18917" s="17"/>
    </row>
    <row r="18918" spans="1:1" ht="16" x14ac:dyDescent="0.25">
      <c r="A18918" s="17"/>
    </row>
    <row r="18919" spans="1:1" ht="16" x14ac:dyDescent="0.25">
      <c r="A18919" s="17"/>
    </row>
    <row r="18920" spans="1:1" ht="16" x14ac:dyDescent="0.25">
      <c r="A18920" s="17"/>
    </row>
    <row r="18921" spans="1:1" ht="16" x14ac:dyDescent="0.25">
      <c r="A18921" s="17"/>
    </row>
    <row r="18922" spans="1:1" ht="16" x14ac:dyDescent="0.25">
      <c r="A18922" s="17"/>
    </row>
    <row r="18923" spans="1:1" ht="16" x14ac:dyDescent="0.25">
      <c r="A18923" s="17"/>
    </row>
    <row r="18924" spans="1:1" ht="16" x14ac:dyDescent="0.25">
      <c r="A18924" s="17"/>
    </row>
    <row r="18925" spans="1:1" ht="16" x14ac:dyDescent="0.25">
      <c r="A18925" s="17"/>
    </row>
    <row r="18926" spans="1:1" ht="16" x14ac:dyDescent="0.25">
      <c r="A18926" s="17"/>
    </row>
    <row r="18927" spans="1:1" ht="16" x14ac:dyDescent="0.25">
      <c r="A18927" s="17"/>
    </row>
    <row r="18928" spans="1:1" ht="16" x14ac:dyDescent="0.25">
      <c r="A18928" s="17"/>
    </row>
    <row r="18929" spans="1:1" ht="16" x14ac:dyDescent="0.25">
      <c r="A18929" s="17"/>
    </row>
    <row r="18930" spans="1:1" ht="16" x14ac:dyDescent="0.25">
      <c r="A18930" s="17"/>
    </row>
    <row r="18931" spans="1:1" ht="16" x14ac:dyDescent="0.25">
      <c r="A18931" s="17"/>
    </row>
    <row r="18932" spans="1:1" ht="16" x14ac:dyDescent="0.25">
      <c r="A18932" s="17"/>
    </row>
    <row r="18933" spans="1:1" ht="16" x14ac:dyDescent="0.25">
      <c r="A18933" s="17"/>
    </row>
    <row r="18934" spans="1:1" ht="16" x14ac:dyDescent="0.25">
      <c r="A18934" s="17"/>
    </row>
    <row r="18935" spans="1:1" ht="16" x14ac:dyDescent="0.25">
      <c r="A18935" s="17"/>
    </row>
    <row r="18936" spans="1:1" ht="16" x14ac:dyDescent="0.25">
      <c r="A18936" s="17"/>
    </row>
    <row r="18937" spans="1:1" ht="16" x14ac:dyDescent="0.25">
      <c r="A18937" s="17"/>
    </row>
    <row r="18938" spans="1:1" ht="16" x14ac:dyDescent="0.25">
      <c r="A18938" s="17"/>
    </row>
    <row r="18939" spans="1:1" ht="16" x14ac:dyDescent="0.25">
      <c r="A18939" s="17"/>
    </row>
    <row r="18940" spans="1:1" ht="16" x14ac:dyDescent="0.25">
      <c r="A18940" s="17"/>
    </row>
    <row r="18941" spans="1:1" ht="16" x14ac:dyDescent="0.25">
      <c r="A18941" s="17"/>
    </row>
    <row r="18942" spans="1:1" ht="16" x14ac:dyDescent="0.25">
      <c r="A18942" s="17"/>
    </row>
    <row r="18943" spans="1:1" ht="16" x14ac:dyDescent="0.25">
      <c r="A18943" s="17"/>
    </row>
    <row r="18944" spans="1:1" ht="16" x14ac:dyDescent="0.25">
      <c r="A18944" s="17"/>
    </row>
    <row r="18945" spans="1:1" ht="16" x14ac:dyDescent="0.25">
      <c r="A18945" s="17"/>
    </row>
    <row r="18946" spans="1:1" ht="16" x14ac:dyDescent="0.25">
      <c r="A18946" s="17"/>
    </row>
    <row r="18947" spans="1:1" ht="16" x14ac:dyDescent="0.25">
      <c r="A18947" s="17"/>
    </row>
    <row r="18948" spans="1:1" ht="16" x14ac:dyDescent="0.25">
      <c r="A18948" s="17"/>
    </row>
    <row r="18949" spans="1:1" ht="16" x14ac:dyDescent="0.25">
      <c r="A18949" s="17"/>
    </row>
    <row r="18950" spans="1:1" ht="16" x14ac:dyDescent="0.25">
      <c r="A18950" s="17"/>
    </row>
    <row r="18951" spans="1:1" ht="16" x14ac:dyDescent="0.25">
      <c r="A18951" s="17"/>
    </row>
    <row r="18952" spans="1:1" ht="16" x14ac:dyDescent="0.25">
      <c r="A18952" s="17"/>
    </row>
    <row r="18953" spans="1:1" ht="16" x14ac:dyDescent="0.25">
      <c r="A18953" s="17"/>
    </row>
    <row r="18954" spans="1:1" ht="16" x14ac:dyDescent="0.25">
      <c r="A18954" s="17"/>
    </row>
    <row r="18955" spans="1:1" ht="16" x14ac:dyDescent="0.25">
      <c r="A18955" s="17"/>
    </row>
    <row r="18956" spans="1:1" ht="16" x14ac:dyDescent="0.25">
      <c r="A18956" s="17"/>
    </row>
    <row r="18957" spans="1:1" ht="16" x14ac:dyDescent="0.25">
      <c r="A18957" s="17"/>
    </row>
    <row r="18958" spans="1:1" ht="16" x14ac:dyDescent="0.25">
      <c r="A18958" s="17"/>
    </row>
    <row r="18959" spans="1:1" ht="16" x14ac:dyDescent="0.25">
      <c r="A18959" s="17"/>
    </row>
    <row r="18960" spans="1:1" ht="16" x14ac:dyDescent="0.25">
      <c r="A18960" s="17"/>
    </row>
    <row r="18961" spans="1:1" ht="16" x14ac:dyDescent="0.25">
      <c r="A18961" s="17"/>
    </row>
    <row r="18962" spans="1:1" ht="16" x14ac:dyDescent="0.25">
      <c r="A18962" s="17"/>
    </row>
    <row r="18963" spans="1:1" ht="16" x14ac:dyDescent="0.25">
      <c r="A18963" s="17"/>
    </row>
    <row r="18964" spans="1:1" ht="16" x14ac:dyDescent="0.25">
      <c r="A18964" s="17"/>
    </row>
    <row r="18965" spans="1:1" ht="16" x14ac:dyDescent="0.25">
      <c r="A18965" s="17"/>
    </row>
    <row r="18966" spans="1:1" ht="16" x14ac:dyDescent="0.25">
      <c r="A18966" s="17"/>
    </row>
    <row r="18967" spans="1:1" ht="16" x14ac:dyDescent="0.25">
      <c r="A18967" s="17"/>
    </row>
    <row r="18968" spans="1:1" ht="16" x14ac:dyDescent="0.25">
      <c r="A18968" s="17"/>
    </row>
    <row r="18969" spans="1:1" ht="16" x14ac:dyDescent="0.25">
      <c r="A18969" s="17"/>
    </row>
    <row r="18970" spans="1:1" ht="16" x14ac:dyDescent="0.25">
      <c r="A18970" s="17"/>
    </row>
    <row r="18971" spans="1:1" ht="16" x14ac:dyDescent="0.25">
      <c r="A18971" s="17"/>
    </row>
    <row r="18972" spans="1:1" ht="16" x14ac:dyDescent="0.25">
      <c r="A18972" s="17"/>
    </row>
    <row r="18973" spans="1:1" ht="16" x14ac:dyDescent="0.25">
      <c r="A18973" s="17"/>
    </row>
    <row r="18974" spans="1:1" ht="16" x14ac:dyDescent="0.25">
      <c r="A18974" s="17"/>
    </row>
    <row r="18975" spans="1:1" ht="16" x14ac:dyDescent="0.25">
      <c r="A18975" s="17"/>
    </row>
    <row r="18976" spans="1:1" ht="16" x14ac:dyDescent="0.25">
      <c r="A18976" s="17"/>
    </row>
    <row r="18977" spans="1:1" ht="16" x14ac:dyDescent="0.25">
      <c r="A18977" s="17"/>
    </row>
    <row r="18978" spans="1:1" ht="16" x14ac:dyDescent="0.25">
      <c r="A18978" s="17"/>
    </row>
    <row r="18979" spans="1:1" ht="16" x14ac:dyDescent="0.25">
      <c r="A18979" s="17"/>
    </row>
    <row r="18980" spans="1:1" ht="16" x14ac:dyDescent="0.25">
      <c r="A18980" s="17"/>
    </row>
    <row r="18981" spans="1:1" ht="16" x14ac:dyDescent="0.25">
      <c r="A18981" s="17"/>
    </row>
    <row r="18982" spans="1:1" ht="16" x14ac:dyDescent="0.25">
      <c r="A18982" s="17"/>
    </row>
    <row r="18983" spans="1:1" ht="16" x14ac:dyDescent="0.25">
      <c r="A18983" s="17"/>
    </row>
    <row r="18984" spans="1:1" ht="16" x14ac:dyDescent="0.25">
      <c r="A18984" s="17"/>
    </row>
    <row r="18985" spans="1:1" ht="16" x14ac:dyDescent="0.25">
      <c r="A18985" s="17"/>
    </row>
    <row r="18986" spans="1:1" ht="16" x14ac:dyDescent="0.25">
      <c r="A18986" s="17"/>
    </row>
    <row r="18987" spans="1:1" ht="16" x14ac:dyDescent="0.25">
      <c r="A18987" s="17"/>
    </row>
    <row r="18988" spans="1:1" ht="16" x14ac:dyDescent="0.25">
      <c r="A18988" s="17"/>
    </row>
    <row r="18989" spans="1:1" ht="16" x14ac:dyDescent="0.25">
      <c r="A18989" s="17"/>
    </row>
    <row r="18990" spans="1:1" ht="16" x14ac:dyDescent="0.25">
      <c r="A18990" s="17"/>
    </row>
    <row r="18991" spans="1:1" ht="16" x14ac:dyDescent="0.25">
      <c r="A18991" s="17"/>
    </row>
    <row r="18992" spans="1:1" ht="16" x14ac:dyDescent="0.25">
      <c r="A18992" s="17"/>
    </row>
    <row r="18993" spans="1:1" ht="16" x14ac:dyDescent="0.25">
      <c r="A18993" s="17"/>
    </row>
    <row r="18994" spans="1:1" ht="16" x14ac:dyDescent="0.25">
      <c r="A18994" s="17"/>
    </row>
    <row r="18995" spans="1:1" ht="16" x14ac:dyDescent="0.25">
      <c r="A18995" s="17"/>
    </row>
    <row r="18996" spans="1:1" ht="16" x14ac:dyDescent="0.25">
      <c r="A18996" s="17"/>
    </row>
    <row r="18997" spans="1:1" ht="16" x14ac:dyDescent="0.25">
      <c r="A18997" s="17"/>
    </row>
    <row r="18998" spans="1:1" ht="16" x14ac:dyDescent="0.25">
      <c r="A18998" s="17"/>
    </row>
    <row r="18999" spans="1:1" ht="16" x14ac:dyDescent="0.25">
      <c r="A18999" s="17"/>
    </row>
    <row r="19000" spans="1:1" ht="16" x14ac:dyDescent="0.25">
      <c r="A19000" s="17"/>
    </row>
    <row r="19001" spans="1:1" ht="16" x14ac:dyDescent="0.25">
      <c r="A19001" s="17"/>
    </row>
    <row r="19002" spans="1:1" ht="16" x14ac:dyDescent="0.25">
      <c r="A19002" s="17"/>
    </row>
    <row r="19003" spans="1:1" ht="16" x14ac:dyDescent="0.25">
      <c r="A19003" s="17"/>
    </row>
    <row r="19004" spans="1:1" ht="16" x14ac:dyDescent="0.25">
      <c r="A19004" s="17"/>
    </row>
    <row r="19005" spans="1:1" ht="16" x14ac:dyDescent="0.25">
      <c r="A19005" s="17"/>
    </row>
    <row r="19006" spans="1:1" ht="16" x14ac:dyDescent="0.25">
      <c r="A19006" s="17"/>
    </row>
    <row r="19007" spans="1:1" ht="16" x14ac:dyDescent="0.25">
      <c r="A19007" s="17"/>
    </row>
    <row r="19008" spans="1:1" ht="16" x14ac:dyDescent="0.25">
      <c r="A19008" s="17"/>
    </row>
    <row r="19009" spans="1:1" ht="16" x14ac:dyDescent="0.25">
      <c r="A19009" s="17"/>
    </row>
    <row r="19010" spans="1:1" ht="16" x14ac:dyDescent="0.25">
      <c r="A19010" s="17"/>
    </row>
    <row r="19011" spans="1:1" ht="16" x14ac:dyDescent="0.25">
      <c r="A19011" s="17"/>
    </row>
    <row r="19012" spans="1:1" ht="16" x14ac:dyDescent="0.25">
      <c r="A19012" s="17"/>
    </row>
    <row r="19013" spans="1:1" ht="16" x14ac:dyDescent="0.25">
      <c r="A19013" s="17"/>
    </row>
    <row r="19014" spans="1:1" ht="16" x14ac:dyDescent="0.25">
      <c r="A19014" s="17"/>
    </row>
    <row r="19015" spans="1:1" ht="16" x14ac:dyDescent="0.25">
      <c r="A19015" s="17"/>
    </row>
    <row r="19016" spans="1:1" ht="16" x14ac:dyDescent="0.25">
      <c r="A19016" s="17"/>
    </row>
    <row r="19017" spans="1:1" ht="16" x14ac:dyDescent="0.25">
      <c r="A19017" s="17"/>
    </row>
    <row r="19018" spans="1:1" ht="16" x14ac:dyDescent="0.25">
      <c r="A19018" s="17"/>
    </row>
    <row r="19019" spans="1:1" ht="16" x14ac:dyDescent="0.25">
      <c r="A19019" s="17"/>
    </row>
    <row r="19020" spans="1:1" ht="16" x14ac:dyDescent="0.25">
      <c r="A19020" s="17"/>
    </row>
    <row r="19021" spans="1:1" ht="16" x14ac:dyDescent="0.25">
      <c r="A19021" s="17"/>
    </row>
    <row r="19022" spans="1:1" ht="16" x14ac:dyDescent="0.25">
      <c r="A19022" s="17"/>
    </row>
    <row r="19023" spans="1:1" ht="16" x14ac:dyDescent="0.25">
      <c r="A19023" s="17"/>
    </row>
    <row r="19024" spans="1:1" ht="16" x14ac:dyDescent="0.25">
      <c r="A19024" s="17"/>
    </row>
    <row r="19025" spans="1:1" ht="16" x14ac:dyDescent="0.25">
      <c r="A19025" s="17"/>
    </row>
    <row r="19026" spans="1:1" ht="16" x14ac:dyDescent="0.25">
      <c r="A19026" s="17"/>
    </row>
    <row r="19027" spans="1:1" ht="16" x14ac:dyDescent="0.25">
      <c r="A19027" s="17"/>
    </row>
    <row r="19028" spans="1:1" ht="16" x14ac:dyDescent="0.25">
      <c r="A19028" s="17"/>
    </row>
    <row r="19029" spans="1:1" ht="16" x14ac:dyDescent="0.25">
      <c r="A19029" s="17"/>
    </row>
    <row r="19030" spans="1:1" ht="16" x14ac:dyDescent="0.25">
      <c r="A19030" s="17"/>
    </row>
    <row r="19031" spans="1:1" ht="16" x14ac:dyDescent="0.25">
      <c r="A19031" s="17"/>
    </row>
    <row r="19032" spans="1:1" ht="16" x14ac:dyDescent="0.25">
      <c r="A19032" s="17"/>
    </row>
    <row r="19033" spans="1:1" ht="16" x14ac:dyDescent="0.25">
      <c r="A19033" s="17"/>
    </row>
    <row r="19034" spans="1:1" ht="16" x14ac:dyDescent="0.25">
      <c r="A19034" s="17"/>
    </row>
    <row r="19035" spans="1:1" ht="16" x14ac:dyDescent="0.25">
      <c r="A19035" s="17"/>
    </row>
    <row r="19036" spans="1:1" ht="16" x14ac:dyDescent="0.25">
      <c r="A19036" s="17"/>
    </row>
    <row r="19037" spans="1:1" ht="16" x14ac:dyDescent="0.25">
      <c r="A19037" s="17"/>
    </row>
    <row r="19038" spans="1:1" ht="16" x14ac:dyDescent="0.25">
      <c r="A19038" s="17"/>
    </row>
    <row r="19039" spans="1:1" ht="16" x14ac:dyDescent="0.25">
      <c r="A19039" s="17"/>
    </row>
    <row r="19040" spans="1:1" ht="16" x14ac:dyDescent="0.25">
      <c r="A19040" s="17"/>
    </row>
    <row r="19041" spans="1:1" ht="16" x14ac:dyDescent="0.25">
      <c r="A19041" s="17"/>
    </row>
    <row r="19042" spans="1:1" ht="16" x14ac:dyDescent="0.25">
      <c r="A19042" s="17"/>
    </row>
    <row r="19043" spans="1:1" ht="16" x14ac:dyDescent="0.25">
      <c r="A19043" s="17"/>
    </row>
    <row r="19044" spans="1:1" ht="16" x14ac:dyDescent="0.25">
      <c r="A19044" s="17"/>
    </row>
    <row r="19045" spans="1:1" ht="16" x14ac:dyDescent="0.25">
      <c r="A19045" s="17"/>
    </row>
    <row r="19046" spans="1:1" ht="16" x14ac:dyDescent="0.25">
      <c r="A19046" s="17"/>
    </row>
    <row r="19047" spans="1:1" ht="16" x14ac:dyDescent="0.25">
      <c r="A19047" s="17"/>
    </row>
    <row r="19048" spans="1:1" ht="16" x14ac:dyDescent="0.25">
      <c r="A19048" s="17"/>
    </row>
    <row r="19049" spans="1:1" ht="16" x14ac:dyDescent="0.25">
      <c r="A19049" s="17"/>
    </row>
    <row r="19050" spans="1:1" ht="16" x14ac:dyDescent="0.25">
      <c r="A19050" s="17"/>
    </row>
    <row r="19051" spans="1:1" ht="16" x14ac:dyDescent="0.25">
      <c r="A19051" s="17"/>
    </row>
    <row r="19052" spans="1:1" ht="16" x14ac:dyDescent="0.25">
      <c r="A19052" s="17"/>
    </row>
    <row r="19053" spans="1:1" ht="16" x14ac:dyDescent="0.25">
      <c r="A19053" s="17"/>
    </row>
    <row r="19054" spans="1:1" ht="16" x14ac:dyDescent="0.25">
      <c r="A19054" s="17"/>
    </row>
    <row r="19055" spans="1:1" ht="16" x14ac:dyDescent="0.25">
      <c r="A19055" s="17"/>
    </row>
    <row r="19056" spans="1:1" ht="16" x14ac:dyDescent="0.25">
      <c r="A19056" s="17"/>
    </row>
    <row r="19057" spans="1:1" ht="16" x14ac:dyDescent="0.25">
      <c r="A19057" s="17"/>
    </row>
    <row r="19058" spans="1:1" ht="16" x14ac:dyDescent="0.25">
      <c r="A19058" s="17"/>
    </row>
    <row r="19059" spans="1:1" ht="16" x14ac:dyDescent="0.25">
      <c r="A19059" s="17"/>
    </row>
    <row r="19060" spans="1:1" ht="16" x14ac:dyDescent="0.25">
      <c r="A19060" s="17"/>
    </row>
    <row r="19061" spans="1:1" ht="16" x14ac:dyDescent="0.25">
      <c r="A19061" s="17"/>
    </row>
    <row r="19062" spans="1:1" ht="16" x14ac:dyDescent="0.25">
      <c r="A19062" s="17"/>
    </row>
    <row r="19063" spans="1:1" ht="16" x14ac:dyDescent="0.25">
      <c r="A19063" s="17"/>
    </row>
    <row r="19064" spans="1:1" ht="16" x14ac:dyDescent="0.25">
      <c r="A19064" s="17"/>
    </row>
    <row r="19065" spans="1:1" ht="16" x14ac:dyDescent="0.25">
      <c r="A19065" s="17"/>
    </row>
    <row r="19066" spans="1:1" ht="16" x14ac:dyDescent="0.25">
      <c r="A19066" s="17"/>
    </row>
    <row r="19067" spans="1:1" ht="16" x14ac:dyDescent="0.25">
      <c r="A19067" s="17"/>
    </row>
    <row r="19068" spans="1:1" ht="16" x14ac:dyDescent="0.25">
      <c r="A19068" s="17"/>
    </row>
    <row r="19069" spans="1:1" ht="16" x14ac:dyDescent="0.25">
      <c r="A19069" s="17"/>
    </row>
    <row r="19070" spans="1:1" ht="16" x14ac:dyDescent="0.25">
      <c r="A19070" s="17"/>
    </row>
    <row r="19071" spans="1:1" ht="16" x14ac:dyDescent="0.25">
      <c r="A19071" s="17"/>
    </row>
    <row r="19072" spans="1:1" ht="16" x14ac:dyDescent="0.25">
      <c r="A19072" s="17"/>
    </row>
    <row r="19073" spans="1:1" ht="16" x14ac:dyDescent="0.25">
      <c r="A19073" s="17"/>
    </row>
    <row r="19074" spans="1:1" ht="16" x14ac:dyDescent="0.25">
      <c r="A19074" s="17"/>
    </row>
    <row r="19075" spans="1:1" ht="16" x14ac:dyDescent="0.25">
      <c r="A19075" s="17"/>
    </row>
    <row r="19076" spans="1:1" ht="16" x14ac:dyDescent="0.25">
      <c r="A19076" s="17"/>
    </row>
    <row r="19077" spans="1:1" ht="16" x14ac:dyDescent="0.25">
      <c r="A19077" s="17"/>
    </row>
    <row r="19078" spans="1:1" ht="16" x14ac:dyDescent="0.25">
      <c r="A19078" s="17"/>
    </row>
    <row r="19079" spans="1:1" ht="16" x14ac:dyDescent="0.25">
      <c r="A19079" s="17"/>
    </row>
    <row r="19080" spans="1:1" ht="16" x14ac:dyDescent="0.25">
      <c r="A19080" s="17"/>
    </row>
    <row r="19081" spans="1:1" ht="16" x14ac:dyDescent="0.25">
      <c r="A19081" s="17"/>
    </row>
    <row r="19082" spans="1:1" ht="16" x14ac:dyDescent="0.25">
      <c r="A19082" s="17"/>
    </row>
    <row r="19083" spans="1:1" ht="16" x14ac:dyDescent="0.25">
      <c r="A19083" s="17"/>
    </row>
    <row r="19084" spans="1:1" ht="16" x14ac:dyDescent="0.25">
      <c r="A19084" s="17"/>
    </row>
    <row r="19085" spans="1:1" ht="16" x14ac:dyDescent="0.25">
      <c r="A19085" s="17"/>
    </row>
    <row r="19086" spans="1:1" ht="16" x14ac:dyDescent="0.25">
      <c r="A19086" s="17"/>
    </row>
    <row r="19087" spans="1:1" ht="16" x14ac:dyDescent="0.25">
      <c r="A19087" s="17"/>
    </row>
    <row r="19088" spans="1:1" ht="16" x14ac:dyDescent="0.25">
      <c r="A19088" s="17"/>
    </row>
    <row r="19089" spans="1:1" ht="16" x14ac:dyDescent="0.25">
      <c r="A19089" s="17"/>
    </row>
    <row r="19090" spans="1:1" ht="16" x14ac:dyDescent="0.25">
      <c r="A19090" s="17"/>
    </row>
    <row r="19091" spans="1:1" ht="16" x14ac:dyDescent="0.25">
      <c r="A19091" s="17"/>
    </row>
    <row r="19092" spans="1:1" ht="16" x14ac:dyDescent="0.25">
      <c r="A19092" s="17"/>
    </row>
    <row r="19093" spans="1:1" ht="16" x14ac:dyDescent="0.25">
      <c r="A19093" s="17"/>
    </row>
    <row r="19094" spans="1:1" ht="16" x14ac:dyDescent="0.25">
      <c r="A19094" s="17"/>
    </row>
    <row r="19095" spans="1:1" ht="16" x14ac:dyDescent="0.25">
      <c r="A19095" s="17"/>
    </row>
    <row r="19096" spans="1:1" ht="16" x14ac:dyDescent="0.25">
      <c r="A19096" s="17"/>
    </row>
    <row r="19097" spans="1:1" ht="16" x14ac:dyDescent="0.25">
      <c r="A19097" s="17"/>
    </row>
    <row r="19098" spans="1:1" ht="16" x14ac:dyDescent="0.25">
      <c r="A19098" s="17"/>
    </row>
    <row r="19099" spans="1:1" ht="16" x14ac:dyDescent="0.25">
      <c r="A19099" s="17"/>
    </row>
    <row r="19100" spans="1:1" ht="16" x14ac:dyDescent="0.25">
      <c r="A19100" s="17"/>
    </row>
    <row r="19101" spans="1:1" ht="16" x14ac:dyDescent="0.25">
      <c r="A19101" s="17"/>
    </row>
    <row r="19102" spans="1:1" ht="16" x14ac:dyDescent="0.25">
      <c r="A19102" s="17"/>
    </row>
    <row r="19103" spans="1:1" ht="16" x14ac:dyDescent="0.25">
      <c r="A19103" s="17"/>
    </row>
    <row r="19104" spans="1:1" ht="16" x14ac:dyDescent="0.25">
      <c r="A19104" s="17"/>
    </row>
    <row r="19105" spans="1:1" ht="16" x14ac:dyDescent="0.25">
      <c r="A19105" s="17"/>
    </row>
    <row r="19106" spans="1:1" ht="16" x14ac:dyDescent="0.25">
      <c r="A19106" s="17"/>
    </row>
    <row r="19107" spans="1:1" ht="16" x14ac:dyDescent="0.25">
      <c r="A19107" s="17"/>
    </row>
    <row r="19108" spans="1:1" ht="16" x14ac:dyDescent="0.25">
      <c r="A19108" s="17"/>
    </row>
    <row r="19109" spans="1:1" ht="16" x14ac:dyDescent="0.25">
      <c r="A19109" s="17"/>
    </row>
    <row r="19110" spans="1:1" ht="16" x14ac:dyDescent="0.25">
      <c r="A19110" s="17"/>
    </row>
    <row r="19111" spans="1:1" ht="16" x14ac:dyDescent="0.25">
      <c r="A19111" s="17"/>
    </row>
    <row r="19112" spans="1:1" ht="16" x14ac:dyDescent="0.25">
      <c r="A19112" s="17"/>
    </row>
    <row r="19113" spans="1:1" ht="16" x14ac:dyDescent="0.25">
      <c r="A19113" s="17"/>
    </row>
    <row r="19114" spans="1:1" ht="16" x14ac:dyDescent="0.25">
      <c r="A19114" s="17"/>
    </row>
    <row r="19115" spans="1:1" ht="16" x14ac:dyDescent="0.25">
      <c r="A19115" s="17"/>
    </row>
    <row r="19116" spans="1:1" ht="16" x14ac:dyDescent="0.25">
      <c r="A19116" s="17"/>
    </row>
    <row r="19117" spans="1:1" ht="16" x14ac:dyDescent="0.25">
      <c r="A19117" s="17"/>
    </row>
    <row r="19118" spans="1:1" ht="16" x14ac:dyDescent="0.25">
      <c r="A19118" s="17"/>
    </row>
    <row r="19119" spans="1:1" ht="16" x14ac:dyDescent="0.25">
      <c r="A19119" s="17"/>
    </row>
    <row r="19120" spans="1:1" ht="16" x14ac:dyDescent="0.25">
      <c r="A19120" s="17"/>
    </row>
    <row r="19121" spans="1:1" ht="16" x14ac:dyDescent="0.25">
      <c r="A19121" s="17"/>
    </row>
    <row r="19122" spans="1:1" ht="16" x14ac:dyDescent="0.25">
      <c r="A19122" s="17"/>
    </row>
    <row r="19123" spans="1:1" ht="16" x14ac:dyDescent="0.25">
      <c r="A19123" s="17"/>
    </row>
    <row r="19124" spans="1:1" ht="16" x14ac:dyDescent="0.25">
      <c r="A19124" s="17"/>
    </row>
    <row r="19125" spans="1:1" ht="16" x14ac:dyDescent="0.25">
      <c r="A19125" s="17"/>
    </row>
    <row r="19126" spans="1:1" ht="16" x14ac:dyDescent="0.25">
      <c r="A19126" s="17"/>
    </row>
    <row r="19127" spans="1:1" ht="16" x14ac:dyDescent="0.25">
      <c r="A19127" s="17"/>
    </row>
    <row r="19128" spans="1:1" ht="16" x14ac:dyDescent="0.25">
      <c r="A19128" s="17"/>
    </row>
    <row r="19129" spans="1:1" ht="16" x14ac:dyDescent="0.25">
      <c r="A19129" s="17"/>
    </row>
    <row r="19130" spans="1:1" ht="16" x14ac:dyDescent="0.25">
      <c r="A19130" s="17"/>
    </row>
    <row r="19131" spans="1:1" ht="16" x14ac:dyDescent="0.25">
      <c r="A19131" s="17"/>
    </row>
    <row r="19132" spans="1:1" ht="16" x14ac:dyDescent="0.25">
      <c r="A19132" s="17"/>
    </row>
    <row r="19133" spans="1:1" ht="16" x14ac:dyDescent="0.25">
      <c r="A19133" s="17"/>
    </row>
    <row r="19134" spans="1:1" ht="16" x14ac:dyDescent="0.25">
      <c r="A19134" s="17"/>
    </row>
    <row r="19135" spans="1:1" ht="16" x14ac:dyDescent="0.25">
      <c r="A19135" s="17"/>
    </row>
    <row r="19136" spans="1:1" ht="16" x14ac:dyDescent="0.25">
      <c r="A19136" s="17"/>
    </row>
    <row r="19137" spans="1:1" ht="16" x14ac:dyDescent="0.25">
      <c r="A19137" s="17"/>
    </row>
    <row r="19138" spans="1:1" ht="16" x14ac:dyDescent="0.25">
      <c r="A19138" s="17"/>
    </row>
    <row r="19139" spans="1:1" ht="16" x14ac:dyDescent="0.25">
      <c r="A19139" s="17"/>
    </row>
    <row r="19140" spans="1:1" ht="16" x14ac:dyDescent="0.25">
      <c r="A19140" s="17"/>
    </row>
    <row r="19141" spans="1:1" ht="16" x14ac:dyDescent="0.25">
      <c r="A19141" s="17"/>
    </row>
    <row r="19142" spans="1:1" ht="16" x14ac:dyDescent="0.25">
      <c r="A19142" s="17"/>
    </row>
    <row r="19143" spans="1:1" ht="16" x14ac:dyDescent="0.25">
      <c r="A19143" s="17"/>
    </row>
    <row r="19144" spans="1:1" ht="16" x14ac:dyDescent="0.25">
      <c r="A19144" s="17"/>
    </row>
    <row r="19145" spans="1:1" ht="16" x14ac:dyDescent="0.25">
      <c r="A19145" s="17"/>
    </row>
    <row r="19146" spans="1:1" ht="16" x14ac:dyDescent="0.25">
      <c r="A19146" s="17"/>
    </row>
    <row r="19147" spans="1:1" ht="16" x14ac:dyDescent="0.25">
      <c r="A19147" s="17"/>
    </row>
    <row r="19148" spans="1:1" ht="16" x14ac:dyDescent="0.25">
      <c r="A19148" s="17"/>
    </row>
    <row r="19149" spans="1:1" ht="16" x14ac:dyDescent="0.25">
      <c r="A19149" s="17"/>
    </row>
    <row r="19150" spans="1:1" ht="16" x14ac:dyDescent="0.25">
      <c r="A19150" s="17"/>
    </row>
    <row r="19151" spans="1:1" ht="16" x14ac:dyDescent="0.25">
      <c r="A19151" s="17"/>
    </row>
    <row r="19152" spans="1:1" ht="16" x14ac:dyDescent="0.25">
      <c r="A19152" s="17"/>
    </row>
    <row r="19153" spans="1:1" ht="16" x14ac:dyDescent="0.25">
      <c r="A19153" s="17"/>
    </row>
    <row r="19154" spans="1:1" ht="16" x14ac:dyDescent="0.25">
      <c r="A19154" s="17"/>
    </row>
    <row r="19155" spans="1:1" ht="16" x14ac:dyDescent="0.25">
      <c r="A19155" s="17"/>
    </row>
    <row r="19156" spans="1:1" ht="16" x14ac:dyDescent="0.25">
      <c r="A19156" s="17"/>
    </row>
    <row r="19157" spans="1:1" ht="16" x14ac:dyDescent="0.25">
      <c r="A19157" s="17"/>
    </row>
    <row r="19158" spans="1:1" ht="16" x14ac:dyDescent="0.25">
      <c r="A19158" s="17"/>
    </row>
    <row r="19159" spans="1:1" ht="16" x14ac:dyDescent="0.25">
      <c r="A19159" s="17"/>
    </row>
    <row r="19160" spans="1:1" ht="16" x14ac:dyDescent="0.25">
      <c r="A19160" s="17"/>
    </row>
    <row r="19161" spans="1:1" ht="16" x14ac:dyDescent="0.25">
      <c r="A19161" s="17"/>
    </row>
    <row r="19162" spans="1:1" ht="16" x14ac:dyDescent="0.25">
      <c r="A19162" s="17"/>
    </row>
    <row r="19163" spans="1:1" ht="16" x14ac:dyDescent="0.25">
      <c r="A19163" s="17"/>
    </row>
    <row r="19164" spans="1:1" ht="16" x14ac:dyDescent="0.25">
      <c r="A19164" s="17"/>
    </row>
    <row r="19165" spans="1:1" ht="16" x14ac:dyDescent="0.25">
      <c r="A19165" s="17"/>
    </row>
    <row r="19166" spans="1:1" ht="16" x14ac:dyDescent="0.25">
      <c r="A19166" s="17"/>
    </row>
    <row r="19167" spans="1:1" ht="16" x14ac:dyDescent="0.25">
      <c r="A19167" s="17"/>
    </row>
    <row r="19168" spans="1:1" ht="16" x14ac:dyDescent="0.25">
      <c r="A19168" s="17"/>
    </row>
    <row r="19169" spans="1:1" ht="16" x14ac:dyDescent="0.25">
      <c r="A19169" s="17"/>
    </row>
    <row r="19170" spans="1:1" ht="16" x14ac:dyDescent="0.25">
      <c r="A19170" s="17"/>
    </row>
    <row r="19171" spans="1:1" ht="16" x14ac:dyDescent="0.25">
      <c r="A19171" s="17"/>
    </row>
    <row r="19172" spans="1:1" ht="16" x14ac:dyDescent="0.25">
      <c r="A19172" s="17"/>
    </row>
    <row r="19173" spans="1:1" ht="16" x14ac:dyDescent="0.25">
      <c r="A19173" s="17"/>
    </row>
    <row r="19174" spans="1:1" ht="16" x14ac:dyDescent="0.25">
      <c r="A19174" s="17"/>
    </row>
    <row r="19175" spans="1:1" ht="16" x14ac:dyDescent="0.25">
      <c r="A19175" s="17"/>
    </row>
    <row r="19176" spans="1:1" ht="16" x14ac:dyDescent="0.25">
      <c r="A19176" s="17"/>
    </row>
    <row r="19177" spans="1:1" ht="16" x14ac:dyDescent="0.25">
      <c r="A19177" s="17"/>
    </row>
    <row r="19178" spans="1:1" ht="16" x14ac:dyDescent="0.25">
      <c r="A19178" s="17"/>
    </row>
    <row r="19179" spans="1:1" ht="16" x14ac:dyDescent="0.25">
      <c r="A19179" s="17"/>
    </row>
    <row r="19180" spans="1:1" ht="16" x14ac:dyDescent="0.25">
      <c r="A19180" s="17"/>
    </row>
    <row r="19181" spans="1:1" ht="16" x14ac:dyDescent="0.25">
      <c r="A19181" s="17"/>
    </row>
    <row r="19182" spans="1:1" ht="16" x14ac:dyDescent="0.25">
      <c r="A19182" s="17"/>
    </row>
    <row r="19183" spans="1:1" ht="16" x14ac:dyDescent="0.25">
      <c r="A19183" s="17"/>
    </row>
    <row r="19184" spans="1:1" ht="16" x14ac:dyDescent="0.25">
      <c r="A19184" s="17"/>
    </row>
    <row r="19185" spans="1:1" ht="16" x14ac:dyDescent="0.25">
      <c r="A19185" s="17"/>
    </row>
    <row r="19186" spans="1:1" ht="16" x14ac:dyDescent="0.25">
      <c r="A19186" s="17"/>
    </row>
    <row r="19187" spans="1:1" ht="16" x14ac:dyDescent="0.25">
      <c r="A19187" s="17"/>
    </row>
    <row r="19188" spans="1:1" ht="16" x14ac:dyDescent="0.25">
      <c r="A19188" s="17"/>
    </row>
    <row r="19189" spans="1:1" ht="16" x14ac:dyDescent="0.25">
      <c r="A19189" s="17"/>
    </row>
    <row r="19190" spans="1:1" ht="16" x14ac:dyDescent="0.25">
      <c r="A19190" s="17"/>
    </row>
    <row r="19191" spans="1:1" ht="16" x14ac:dyDescent="0.25">
      <c r="A19191" s="17"/>
    </row>
    <row r="19192" spans="1:1" ht="16" x14ac:dyDescent="0.25">
      <c r="A19192" s="17"/>
    </row>
    <row r="19193" spans="1:1" ht="16" x14ac:dyDescent="0.25">
      <c r="A19193" s="17"/>
    </row>
    <row r="19194" spans="1:1" ht="16" x14ac:dyDescent="0.25">
      <c r="A19194" s="17"/>
    </row>
    <row r="19195" spans="1:1" ht="16" x14ac:dyDescent="0.25">
      <c r="A19195" s="17"/>
    </row>
    <row r="19196" spans="1:1" ht="16" x14ac:dyDescent="0.25">
      <c r="A19196" s="17"/>
    </row>
    <row r="19197" spans="1:1" ht="16" x14ac:dyDescent="0.25">
      <c r="A19197" s="17"/>
    </row>
    <row r="19198" spans="1:1" ht="16" x14ac:dyDescent="0.25">
      <c r="A19198" s="17"/>
    </row>
    <row r="19199" spans="1:1" ht="16" x14ac:dyDescent="0.25">
      <c r="A19199" s="17"/>
    </row>
    <row r="19200" spans="1:1" ht="16" x14ac:dyDescent="0.25">
      <c r="A19200" s="17"/>
    </row>
    <row r="19201" spans="1:1" ht="16" x14ac:dyDescent="0.25">
      <c r="A19201" s="17"/>
    </row>
    <row r="19202" spans="1:1" ht="16" x14ac:dyDescent="0.25">
      <c r="A19202" s="17"/>
    </row>
    <row r="19203" spans="1:1" ht="16" x14ac:dyDescent="0.25">
      <c r="A19203" s="17"/>
    </row>
    <row r="19204" spans="1:1" ht="16" x14ac:dyDescent="0.25">
      <c r="A19204" s="17"/>
    </row>
    <row r="19205" spans="1:1" ht="16" x14ac:dyDescent="0.25">
      <c r="A19205" s="17"/>
    </row>
    <row r="19206" spans="1:1" ht="16" x14ac:dyDescent="0.25">
      <c r="A19206" s="17"/>
    </row>
    <row r="19207" spans="1:1" ht="16" x14ac:dyDescent="0.25">
      <c r="A19207" s="17"/>
    </row>
    <row r="19208" spans="1:1" ht="16" x14ac:dyDescent="0.25">
      <c r="A19208" s="17"/>
    </row>
    <row r="19209" spans="1:1" ht="16" x14ac:dyDescent="0.25">
      <c r="A19209" s="17"/>
    </row>
    <row r="19210" spans="1:1" ht="16" x14ac:dyDescent="0.25">
      <c r="A19210" s="17"/>
    </row>
    <row r="19211" spans="1:1" ht="16" x14ac:dyDescent="0.25">
      <c r="A19211" s="17"/>
    </row>
    <row r="19212" spans="1:1" ht="16" x14ac:dyDescent="0.25">
      <c r="A19212" s="17"/>
    </row>
    <row r="19213" spans="1:1" ht="16" x14ac:dyDescent="0.25">
      <c r="A19213" s="17"/>
    </row>
    <row r="19214" spans="1:1" ht="16" x14ac:dyDescent="0.25">
      <c r="A19214" s="17"/>
    </row>
    <row r="19215" spans="1:1" ht="16" x14ac:dyDescent="0.25">
      <c r="A19215" s="17"/>
    </row>
    <row r="19216" spans="1:1" ht="16" x14ac:dyDescent="0.25">
      <c r="A19216" s="17"/>
    </row>
    <row r="19217" spans="1:1" ht="16" x14ac:dyDescent="0.25">
      <c r="A19217" s="17"/>
    </row>
    <row r="19218" spans="1:1" ht="16" x14ac:dyDescent="0.25">
      <c r="A19218" s="17"/>
    </row>
    <row r="19219" spans="1:1" ht="16" x14ac:dyDescent="0.25">
      <c r="A19219" s="17"/>
    </row>
    <row r="19220" spans="1:1" ht="16" x14ac:dyDescent="0.25">
      <c r="A19220" s="17"/>
    </row>
    <row r="19221" spans="1:1" ht="16" x14ac:dyDescent="0.25">
      <c r="A19221" s="17"/>
    </row>
    <row r="19222" spans="1:1" ht="16" x14ac:dyDescent="0.25">
      <c r="A19222" s="17"/>
    </row>
    <row r="19223" spans="1:1" ht="16" x14ac:dyDescent="0.25">
      <c r="A19223" s="17"/>
    </row>
    <row r="19224" spans="1:1" ht="16" x14ac:dyDescent="0.25">
      <c r="A19224" s="17"/>
    </row>
    <row r="19225" spans="1:1" ht="16" x14ac:dyDescent="0.25">
      <c r="A19225" s="17"/>
    </row>
    <row r="19226" spans="1:1" ht="16" x14ac:dyDescent="0.25">
      <c r="A19226" s="17"/>
    </row>
    <row r="19227" spans="1:1" ht="16" x14ac:dyDescent="0.25">
      <c r="A19227" s="17"/>
    </row>
    <row r="19228" spans="1:1" ht="16" x14ac:dyDescent="0.25">
      <c r="A19228" s="17"/>
    </row>
    <row r="19229" spans="1:1" ht="16" x14ac:dyDescent="0.25">
      <c r="A19229" s="17"/>
    </row>
    <row r="19230" spans="1:1" ht="16" x14ac:dyDescent="0.25">
      <c r="A19230" s="17"/>
    </row>
    <row r="19231" spans="1:1" ht="16" x14ac:dyDescent="0.25">
      <c r="A19231" s="17"/>
    </row>
    <row r="19232" spans="1:1" ht="16" x14ac:dyDescent="0.25">
      <c r="A19232" s="17"/>
    </row>
    <row r="19233" spans="1:1" ht="16" x14ac:dyDescent="0.25">
      <c r="A19233" s="17"/>
    </row>
    <row r="19234" spans="1:1" ht="16" x14ac:dyDescent="0.25">
      <c r="A19234" s="17"/>
    </row>
    <row r="19235" spans="1:1" ht="16" x14ac:dyDescent="0.25">
      <c r="A19235" s="17"/>
    </row>
    <row r="19236" spans="1:1" ht="16" x14ac:dyDescent="0.25">
      <c r="A19236" s="17"/>
    </row>
    <row r="19237" spans="1:1" ht="16" x14ac:dyDescent="0.25">
      <c r="A19237" s="17"/>
    </row>
    <row r="19238" spans="1:1" ht="16" x14ac:dyDescent="0.25">
      <c r="A19238" s="17"/>
    </row>
    <row r="19239" spans="1:1" ht="16" x14ac:dyDescent="0.25">
      <c r="A19239" s="17"/>
    </row>
    <row r="19240" spans="1:1" ht="16" x14ac:dyDescent="0.25">
      <c r="A19240" s="17"/>
    </row>
    <row r="19241" spans="1:1" ht="16" x14ac:dyDescent="0.25">
      <c r="A19241" s="17"/>
    </row>
    <row r="19242" spans="1:1" ht="16" x14ac:dyDescent="0.25">
      <c r="A19242" s="17"/>
    </row>
    <row r="19243" spans="1:1" ht="16" x14ac:dyDescent="0.25">
      <c r="A19243" s="17"/>
    </row>
    <row r="19244" spans="1:1" ht="16" x14ac:dyDescent="0.25">
      <c r="A19244" s="17"/>
    </row>
    <row r="19245" spans="1:1" ht="16" x14ac:dyDescent="0.25">
      <c r="A19245" s="17"/>
    </row>
    <row r="19246" spans="1:1" ht="16" x14ac:dyDescent="0.25">
      <c r="A19246" s="17"/>
    </row>
    <row r="19247" spans="1:1" ht="16" x14ac:dyDescent="0.25">
      <c r="A19247" s="17"/>
    </row>
    <row r="19248" spans="1:1" ht="16" x14ac:dyDescent="0.25">
      <c r="A19248" s="17"/>
    </row>
    <row r="19249" spans="1:1" ht="16" x14ac:dyDescent="0.25">
      <c r="A19249" s="17"/>
    </row>
    <row r="19250" spans="1:1" ht="16" x14ac:dyDescent="0.25">
      <c r="A19250" s="17"/>
    </row>
    <row r="19251" spans="1:1" ht="16" x14ac:dyDescent="0.25">
      <c r="A19251" s="17"/>
    </row>
    <row r="19252" spans="1:1" ht="16" x14ac:dyDescent="0.25">
      <c r="A19252" s="17"/>
    </row>
    <row r="19253" spans="1:1" ht="16" x14ac:dyDescent="0.25">
      <c r="A19253" s="17"/>
    </row>
    <row r="19254" spans="1:1" ht="16" x14ac:dyDescent="0.25">
      <c r="A19254" s="17"/>
    </row>
    <row r="19255" spans="1:1" ht="16" x14ac:dyDescent="0.25">
      <c r="A19255" s="17"/>
    </row>
    <row r="19256" spans="1:1" ht="16" x14ac:dyDescent="0.25">
      <c r="A19256" s="17"/>
    </row>
    <row r="19257" spans="1:1" ht="16" x14ac:dyDescent="0.25">
      <c r="A19257" s="17"/>
    </row>
    <row r="19258" spans="1:1" ht="16" x14ac:dyDescent="0.25">
      <c r="A19258" s="17"/>
    </row>
    <row r="19259" spans="1:1" ht="16" x14ac:dyDescent="0.25">
      <c r="A19259" s="17"/>
    </row>
    <row r="19260" spans="1:1" ht="16" x14ac:dyDescent="0.25">
      <c r="A19260" s="17"/>
    </row>
    <row r="19261" spans="1:1" ht="16" x14ac:dyDescent="0.25">
      <c r="A19261" s="17"/>
    </row>
    <row r="19262" spans="1:1" ht="16" x14ac:dyDescent="0.25">
      <c r="A19262" s="17"/>
    </row>
    <row r="19263" spans="1:1" ht="16" x14ac:dyDescent="0.25">
      <c r="A19263" s="17"/>
    </row>
    <row r="19264" spans="1:1" ht="16" x14ac:dyDescent="0.25">
      <c r="A19264" s="17"/>
    </row>
    <row r="19265" spans="1:1" ht="16" x14ac:dyDescent="0.25">
      <c r="A19265" s="17"/>
    </row>
    <row r="19266" spans="1:1" ht="16" x14ac:dyDescent="0.25">
      <c r="A19266" s="17"/>
    </row>
    <row r="19267" spans="1:1" ht="16" x14ac:dyDescent="0.25">
      <c r="A19267" s="17"/>
    </row>
    <row r="19268" spans="1:1" ht="16" x14ac:dyDescent="0.25">
      <c r="A19268" s="17"/>
    </row>
    <row r="19269" spans="1:1" ht="16" x14ac:dyDescent="0.25">
      <c r="A19269" s="17"/>
    </row>
    <row r="19270" spans="1:1" ht="16" x14ac:dyDescent="0.25">
      <c r="A19270" s="17"/>
    </row>
    <row r="19271" spans="1:1" ht="16" x14ac:dyDescent="0.25">
      <c r="A19271" s="17"/>
    </row>
    <row r="19272" spans="1:1" ht="16" x14ac:dyDescent="0.25">
      <c r="A19272" s="17"/>
    </row>
    <row r="19273" spans="1:1" ht="16" x14ac:dyDescent="0.25">
      <c r="A19273" s="17"/>
    </row>
    <row r="19274" spans="1:1" ht="16" x14ac:dyDescent="0.25">
      <c r="A19274" s="17"/>
    </row>
    <row r="19275" spans="1:1" ht="16" x14ac:dyDescent="0.25">
      <c r="A19275" s="17"/>
    </row>
    <row r="19276" spans="1:1" ht="16" x14ac:dyDescent="0.25">
      <c r="A19276" s="17"/>
    </row>
    <row r="19277" spans="1:1" ht="16" x14ac:dyDescent="0.25">
      <c r="A19277" s="17"/>
    </row>
    <row r="19278" spans="1:1" ht="16" x14ac:dyDescent="0.25">
      <c r="A19278" s="17"/>
    </row>
    <row r="19279" spans="1:1" ht="16" x14ac:dyDescent="0.25">
      <c r="A19279" s="17"/>
    </row>
    <row r="19280" spans="1:1" ht="16" x14ac:dyDescent="0.25">
      <c r="A19280" s="17"/>
    </row>
    <row r="19281" spans="1:1" ht="16" x14ac:dyDescent="0.25">
      <c r="A19281" s="17"/>
    </row>
    <row r="19282" spans="1:1" ht="16" x14ac:dyDescent="0.25">
      <c r="A19282" s="17"/>
    </row>
    <row r="19283" spans="1:1" ht="16" x14ac:dyDescent="0.25">
      <c r="A19283" s="17"/>
    </row>
    <row r="19284" spans="1:1" ht="16" x14ac:dyDescent="0.25">
      <c r="A19284" s="17"/>
    </row>
    <row r="19285" spans="1:1" ht="16" x14ac:dyDescent="0.25">
      <c r="A19285" s="17"/>
    </row>
    <row r="19286" spans="1:1" ht="16" x14ac:dyDescent="0.25">
      <c r="A19286" s="17"/>
    </row>
    <row r="19287" spans="1:1" ht="16" x14ac:dyDescent="0.25">
      <c r="A19287" s="17"/>
    </row>
    <row r="19288" spans="1:1" ht="16" x14ac:dyDescent="0.25">
      <c r="A19288" s="17"/>
    </row>
    <row r="19289" spans="1:1" ht="16" x14ac:dyDescent="0.25">
      <c r="A19289" s="17"/>
    </row>
    <row r="19290" spans="1:1" ht="16" x14ac:dyDescent="0.25">
      <c r="A19290" s="17"/>
    </row>
    <row r="19291" spans="1:1" ht="16" x14ac:dyDescent="0.25">
      <c r="A19291" s="17"/>
    </row>
    <row r="19292" spans="1:1" ht="16" x14ac:dyDescent="0.25">
      <c r="A19292" s="17"/>
    </row>
    <row r="19293" spans="1:1" ht="16" x14ac:dyDescent="0.25">
      <c r="A19293" s="17"/>
    </row>
    <row r="19294" spans="1:1" ht="16" x14ac:dyDescent="0.25">
      <c r="A19294" s="17"/>
    </row>
    <row r="19295" spans="1:1" ht="16" x14ac:dyDescent="0.25">
      <c r="A19295" s="17"/>
    </row>
    <row r="19296" spans="1:1" ht="16" x14ac:dyDescent="0.25">
      <c r="A19296" s="17"/>
    </row>
    <row r="19297" spans="1:1" ht="16" x14ac:dyDescent="0.25">
      <c r="A19297" s="17"/>
    </row>
    <row r="19298" spans="1:1" ht="16" x14ac:dyDescent="0.25">
      <c r="A19298" s="17"/>
    </row>
    <row r="19299" spans="1:1" ht="16" x14ac:dyDescent="0.25">
      <c r="A19299" s="17"/>
    </row>
    <row r="19300" spans="1:1" ht="16" x14ac:dyDescent="0.25">
      <c r="A19300" s="17"/>
    </row>
    <row r="19301" spans="1:1" ht="16" x14ac:dyDescent="0.25">
      <c r="A19301" s="17"/>
    </row>
    <row r="19302" spans="1:1" ht="16" x14ac:dyDescent="0.25">
      <c r="A19302" s="17"/>
    </row>
    <row r="19303" spans="1:1" ht="16" x14ac:dyDescent="0.25">
      <c r="A19303" s="17"/>
    </row>
    <row r="19304" spans="1:1" ht="16" x14ac:dyDescent="0.25">
      <c r="A19304" s="17"/>
    </row>
    <row r="19305" spans="1:1" ht="16" x14ac:dyDescent="0.25">
      <c r="A19305" s="17"/>
    </row>
    <row r="19306" spans="1:1" ht="16" x14ac:dyDescent="0.25">
      <c r="A19306" s="17"/>
    </row>
    <row r="19307" spans="1:1" ht="16" x14ac:dyDescent="0.25">
      <c r="A19307" s="17"/>
    </row>
    <row r="19308" spans="1:1" ht="16" x14ac:dyDescent="0.25">
      <c r="A19308" s="17"/>
    </row>
    <row r="19309" spans="1:1" ht="16" x14ac:dyDescent="0.25">
      <c r="A19309" s="17"/>
    </row>
    <row r="19310" spans="1:1" ht="16" x14ac:dyDescent="0.25">
      <c r="A19310" s="17"/>
    </row>
    <row r="19311" spans="1:1" ht="16" x14ac:dyDescent="0.25">
      <c r="A19311" s="17"/>
    </row>
    <row r="19312" spans="1:1" ht="16" x14ac:dyDescent="0.25">
      <c r="A19312" s="17"/>
    </row>
    <row r="19313" spans="1:1" ht="16" x14ac:dyDescent="0.25">
      <c r="A19313" s="17"/>
    </row>
    <row r="19314" spans="1:1" ht="16" x14ac:dyDescent="0.25">
      <c r="A19314" s="17"/>
    </row>
    <row r="19315" spans="1:1" ht="16" x14ac:dyDescent="0.25">
      <c r="A19315" s="17"/>
    </row>
    <row r="19316" spans="1:1" ht="16" x14ac:dyDescent="0.25">
      <c r="A19316" s="17"/>
    </row>
    <row r="19317" spans="1:1" ht="16" x14ac:dyDescent="0.25">
      <c r="A19317" s="17"/>
    </row>
    <row r="19318" spans="1:1" ht="16" x14ac:dyDescent="0.25">
      <c r="A19318" s="17"/>
    </row>
    <row r="19319" spans="1:1" ht="16" x14ac:dyDescent="0.25">
      <c r="A19319" s="17"/>
    </row>
    <row r="19320" spans="1:1" ht="16" x14ac:dyDescent="0.25">
      <c r="A19320" s="17"/>
    </row>
    <row r="19321" spans="1:1" ht="16" x14ac:dyDescent="0.25">
      <c r="A19321" s="17"/>
    </row>
    <row r="19322" spans="1:1" ht="16" x14ac:dyDescent="0.25">
      <c r="A19322" s="17"/>
    </row>
    <row r="19323" spans="1:1" ht="16" x14ac:dyDescent="0.25">
      <c r="A19323" s="17"/>
    </row>
    <row r="19324" spans="1:1" ht="16" x14ac:dyDescent="0.25">
      <c r="A19324" s="17"/>
    </row>
    <row r="19325" spans="1:1" ht="16" x14ac:dyDescent="0.25">
      <c r="A19325" s="17"/>
    </row>
    <row r="19326" spans="1:1" ht="16" x14ac:dyDescent="0.25">
      <c r="A19326" s="17"/>
    </row>
    <row r="19327" spans="1:1" ht="16" x14ac:dyDescent="0.25">
      <c r="A19327" s="17"/>
    </row>
    <row r="19328" spans="1:1" ht="16" x14ac:dyDescent="0.25">
      <c r="A19328" s="17"/>
    </row>
    <row r="19329" spans="1:1" ht="16" x14ac:dyDescent="0.25">
      <c r="A19329" s="17"/>
    </row>
    <row r="19330" spans="1:1" ht="16" x14ac:dyDescent="0.25">
      <c r="A19330" s="17"/>
    </row>
    <row r="19331" spans="1:1" ht="16" x14ac:dyDescent="0.25">
      <c r="A19331" s="17"/>
    </row>
    <row r="19332" spans="1:1" ht="16" x14ac:dyDescent="0.25">
      <c r="A19332" s="17"/>
    </row>
    <row r="19333" spans="1:1" ht="16" x14ac:dyDescent="0.25">
      <c r="A19333" s="17"/>
    </row>
    <row r="19334" spans="1:1" ht="16" x14ac:dyDescent="0.25">
      <c r="A19334" s="17"/>
    </row>
    <row r="19335" spans="1:1" ht="16" x14ac:dyDescent="0.25">
      <c r="A19335" s="17"/>
    </row>
    <row r="19336" spans="1:1" ht="16" x14ac:dyDescent="0.25">
      <c r="A19336" s="17"/>
    </row>
    <row r="19337" spans="1:1" ht="16" x14ac:dyDescent="0.25">
      <c r="A19337" s="17"/>
    </row>
    <row r="19338" spans="1:1" ht="16" x14ac:dyDescent="0.25">
      <c r="A19338" s="17"/>
    </row>
    <row r="19339" spans="1:1" ht="16" x14ac:dyDescent="0.25">
      <c r="A19339" s="17"/>
    </row>
    <row r="19340" spans="1:1" ht="16" x14ac:dyDescent="0.25">
      <c r="A19340" s="17"/>
    </row>
    <row r="19341" spans="1:1" ht="16" x14ac:dyDescent="0.25">
      <c r="A19341" s="17"/>
    </row>
    <row r="19342" spans="1:1" ht="16" x14ac:dyDescent="0.25">
      <c r="A19342" s="17"/>
    </row>
    <row r="19343" spans="1:1" ht="16" x14ac:dyDescent="0.25">
      <c r="A19343" s="17"/>
    </row>
    <row r="19344" spans="1:1" ht="16" x14ac:dyDescent="0.25">
      <c r="A19344" s="17"/>
    </row>
    <row r="19345" spans="1:1" ht="16" x14ac:dyDescent="0.25">
      <c r="A19345" s="17"/>
    </row>
    <row r="19346" spans="1:1" ht="16" x14ac:dyDescent="0.25">
      <c r="A19346" s="17"/>
    </row>
    <row r="19347" spans="1:1" ht="16" x14ac:dyDescent="0.25">
      <c r="A19347" s="17"/>
    </row>
    <row r="19348" spans="1:1" ht="16" x14ac:dyDescent="0.25">
      <c r="A19348" s="17"/>
    </row>
    <row r="19349" spans="1:1" ht="16" x14ac:dyDescent="0.25">
      <c r="A19349" s="17"/>
    </row>
    <row r="19350" spans="1:1" ht="16" x14ac:dyDescent="0.25">
      <c r="A19350" s="17"/>
    </row>
    <row r="19351" spans="1:1" ht="16" x14ac:dyDescent="0.25">
      <c r="A19351" s="17"/>
    </row>
    <row r="19352" spans="1:1" ht="16" x14ac:dyDescent="0.25">
      <c r="A19352" s="17"/>
    </row>
    <row r="19353" spans="1:1" ht="16" x14ac:dyDescent="0.25">
      <c r="A19353" s="17"/>
    </row>
    <row r="19354" spans="1:1" ht="16" x14ac:dyDescent="0.25">
      <c r="A19354" s="17"/>
    </row>
    <row r="19355" spans="1:1" ht="16" x14ac:dyDescent="0.25">
      <c r="A19355" s="17"/>
    </row>
    <row r="19356" spans="1:1" ht="16" x14ac:dyDescent="0.25">
      <c r="A19356" s="17"/>
    </row>
    <row r="19357" spans="1:1" ht="16" x14ac:dyDescent="0.25">
      <c r="A19357" s="17"/>
    </row>
    <row r="19358" spans="1:1" ht="16" x14ac:dyDescent="0.25">
      <c r="A19358" s="17"/>
    </row>
    <row r="19359" spans="1:1" ht="16" x14ac:dyDescent="0.25">
      <c r="A19359" s="17"/>
    </row>
    <row r="19360" spans="1:1" ht="16" x14ac:dyDescent="0.25">
      <c r="A19360" s="17"/>
    </row>
    <row r="19361" spans="1:1" ht="16" x14ac:dyDescent="0.25">
      <c r="A19361" s="17"/>
    </row>
    <row r="19362" spans="1:1" ht="16" x14ac:dyDescent="0.25">
      <c r="A19362" s="17"/>
    </row>
    <row r="19363" spans="1:1" ht="16" x14ac:dyDescent="0.25">
      <c r="A19363" s="17"/>
    </row>
    <row r="19364" spans="1:1" ht="16" x14ac:dyDescent="0.25">
      <c r="A19364" s="17"/>
    </row>
    <row r="19365" spans="1:1" ht="16" x14ac:dyDescent="0.25">
      <c r="A19365" s="17"/>
    </row>
    <row r="19366" spans="1:1" ht="16" x14ac:dyDescent="0.25">
      <c r="A19366" s="17"/>
    </row>
    <row r="19367" spans="1:1" ht="16" x14ac:dyDescent="0.25">
      <c r="A19367" s="17"/>
    </row>
    <row r="19368" spans="1:1" ht="16" x14ac:dyDescent="0.25">
      <c r="A19368" s="17"/>
    </row>
    <row r="19369" spans="1:1" ht="16" x14ac:dyDescent="0.25">
      <c r="A19369" s="17"/>
    </row>
    <row r="19370" spans="1:1" ht="16" x14ac:dyDescent="0.25">
      <c r="A19370" s="17"/>
    </row>
    <row r="19371" spans="1:1" ht="16" x14ac:dyDescent="0.25">
      <c r="A19371" s="17"/>
    </row>
    <row r="19372" spans="1:1" ht="16" x14ac:dyDescent="0.25">
      <c r="A19372" s="17"/>
    </row>
    <row r="19373" spans="1:1" ht="16" x14ac:dyDescent="0.25">
      <c r="A19373" s="17"/>
    </row>
    <row r="19374" spans="1:1" ht="16" x14ac:dyDescent="0.25">
      <c r="A19374" s="17"/>
    </row>
    <row r="19375" spans="1:1" ht="16" x14ac:dyDescent="0.25">
      <c r="A19375" s="17"/>
    </row>
    <row r="19376" spans="1:1" ht="16" x14ac:dyDescent="0.25">
      <c r="A19376" s="17"/>
    </row>
    <row r="19377" spans="1:1" ht="16" x14ac:dyDescent="0.25">
      <c r="A19377" s="17"/>
    </row>
    <row r="19378" spans="1:1" ht="16" x14ac:dyDescent="0.25">
      <c r="A19378" s="17"/>
    </row>
    <row r="19379" spans="1:1" ht="16" x14ac:dyDescent="0.25">
      <c r="A19379" s="17"/>
    </row>
    <row r="19380" spans="1:1" ht="16" x14ac:dyDescent="0.25">
      <c r="A19380" s="17"/>
    </row>
    <row r="19381" spans="1:1" ht="16" x14ac:dyDescent="0.25">
      <c r="A19381" s="17"/>
    </row>
    <row r="19382" spans="1:1" ht="16" x14ac:dyDescent="0.25">
      <c r="A19382" s="17"/>
    </row>
    <row r="19383" spans="1:1" ht="16" x14ac:dyDescent="0.25">
      <c r="A19383" s="17"/>
    </row>
    <row r="19384" spans="1:1" ht="16" x14ac:dyDescent="0.25">
      <c r="A19384" s="17"/>
    </row>
    <row r="19385" spans="1:1" ht="16" x14ac:dyDescent="0.25">
      <c r="A19385" s="17"/>
    </row>
    <row r="19386" spans="1:1" ht="16" x14ac:dyDescent="0.25">
      <c r="A19386" s="17"/>
    </row>
    <row r="19387" spans="1:1" ht="16" x14ac:dyDescent="0.25">
      <c r="A19387" s="17"/>
    </row>
    <row r="19388" spans="1:1" ht="16" x14ac:dyDescent="0.25">
      <c r="A19388" s="17"/>
    </row>
    <row r="19389" spans="1:1" ht="16" x14ac:dyDescent="0.25">
      <c r="A19389" s="17"/>
    </row>
    <row r="19390" spans="1:1" ht="16" x14ac:dyDescent="0.25">
      <c r="A19390" s="17"/>
    </row>
    <row r="19391" spans="1:1" ht="16" x14ac:dyDescent="0.25">
      <c r="A19391" s="17"/>
    </row>
    <row r="19392" spans="1:1" ht="16" x14ac:dyDescent="0.25">
      <c r="A19392" s="17"/>
    </row>
    <row r="19393" spans="1:1" ht="16" x14ac:dyDescent="0.25">
      <c r="A19393" s="17"/>
    </row>
    <row r="19394" spans="1:1" ht="16" x14ac:dyDescent="0.25">
      <c r="A19394" s="17"/>
    </row>
    <row r="19395" spans="1:1" ht="16" x14ac:dyDescent="0.25">
      <c r="A19395" s="17"/>
    </row>
    <row r="19396" spans="1:1" ht="16" x14ac:dyDescent="0.25">
      <c r="A19396" s="17"/>
    </row>
    <row r="19397" spans="1:1" ht="16" x14ac:dyDescent="0.25">
      <c r="A19397" s="17"/>
    </row>
    <row r="19398" spans="1:1" ht="16" x14ac:dyDescent="0.25">
      <c r="A19398" s="17"/>
    </row>
    <row r="19399" spans="1:1" ht="16" x14ac:dyDescent="0.25">
      <c r="A19399" s="17"/>
    </row>
    <row r="19400" spans="1:1" ht="16" x14ac:dyDescent="0.25">
      <c r="A19400" s="17"/>
    </row>
    <row r="19401" spans="1:1" ht="16" x14ac:dyDescent="0.25">
      <c r="A19401" s="17"/>
    </row>
    <row r="19402" spans="1:1" ht="16" x14ac:dyDescent="0.25">
      <c r="A19402" s="17"/>
    </row>
    <row r="19403" spans="1:1" ht="16" x14ac:dyDescent="0.25">
      <c r="A19403" s="17"/>
    </row>
    <row r="19404" spans="1:1" ht="16" x14ac:dyDescent="0.25">
      <c r="A19404" s="17"/>
    </row>
    <row r="19405" spans="1:1" ht="16" x14ac:dyDescent="0.25">
      <c r="A19405" s="17"/>
    </row>
    <row r="19406" spans="1:1" ht="16" x14ac:dyDescent="0.25">
      <c r="A19406" s="17"/>
    </row>
    <row r="19407" spans="1:1" ht="16" x14ac:dyDescent="0.25">
      <c r="A19407" s="17"/>
    </row>
    <row r="19408" spans="1:1" ht="16" x14ac:dyDescent="0.25">
      <c r="A19408" s="17"/>
    </row>
    <row r="19409" spans="1:1" ht="16" x14ac:dyDescent="0.25">
      <c r="A19409" s="17"/>
    </row>
    <row r="19410" spans="1:1" ht="16" x14ac:dyDescent="0.25">
      <c r="A19410" s="17"/>
    </row>
    <row r="19411" spans="1:1" ht="16" x14ac:dyDescent="0.25">
      <c r="A19411" s="17"/>
    </row>
    <row r="19412" spans="1:1" ht="16" x14ac:dyDescent="0.25">
      <c r="A19412" s="17"/>
    </row>
    <row r="19413" spans="1:1" ht="16" x14ac:dyDescent="0.25">
      <c r="A19413" s="17"/>
    </row>
    <row r="19414" spans="1:1" ht="16" x14ac:dyDescent="0.25">
      <c r="A19414" s="17"/>
    </row>
    <row r="19415" spans="1:1" ht="16" x14ac:dyDescent="0.25">
      <c r="A19415" s="17"/>
    </row>
    <row r="19416" spans="1:1" ht="16" x14ac:dyDescent="0.25">
      <c r="A19416" s="17"/>
    </row>
    <row r="19417" spans="1:1" ht="16" x14ac:dyDescent="0.25">
      <c r="A19417" s="17"/>
    </row>
    <row r="19418" spans="1:1" ht="16" x14ac:dyDescent="0.25">
      <c r="A19418" s="17"/>
    </row>
    <row r="19419" spans="1:1" ht="16" x14ac:dyDescent="0.25">
      <c r="A19419" s="17"/>
    </row>
    <row r="19420" spans="1:1" ht="16" x14ac:dyDescent="0.25">
      <c r="A19420" s="17"/>
    </row>
    <row r="19421" spans="1:1" ht="16" x14ac:dyDescent="0.25">
      <c r="A19421" s="17"/>
    </row>
    <row r="19422" spans="1:1" ht="16" x14ac:dyDescent="0.25">
      <c r="A19422" s="17"/>
    </row>
    <row r="19423" spans="1:1" ht="16" x14ac:dyDescent="0.25">
      <c r="A19423" s="17"/>
    </row>
    <row r="19424" spans="1:1" ht="16" x14ac:dyDescent="0.25">
      <c r="A19424" s="17"/>
    </row>
    <row r="19425" spans="1:1" ht="16" x14ac:dyDescent="0.25">
      <c r="A19425" s="17"/>
    </row>
    <row r="19426" spans="1:1" ht="16" x14ac:dyDescent="0.25">
      <c r="A19426" s="17"/>
    </row>
    <row r="19427" spans="1:1" ht="16" x14ac:dyDescent="0.25">
      <c r="A19427" s="17"/>
    </row>
    <row r="19428" spans="1:1" ht="16" x14ac:dyDescent="0.25">
      <c r="A19428" s="17"/>
    </row>
    <row r="19429" spans="1:1" ht="16" x14ac:dyDescent="0.25">
      <c r="A19429" s="17"/>
    </row>
    <row r="19430" spans="1:1" ht="16" x14ac:dyDescent="0.25">
      <c r="A19430" s="17"/>
    </row>
    <row r="19431" spans="1:1" ht="16" x14ac:dyDescent="0.25">
      <c r="A19431" s="17"/>
    </row>
    <row r="19432" spans="1:1" ht="16" x14ac:dyDescent="0.25">
      <c r="A19432" s="17"/>
    </row>
    <row r="19433" spans="1:1" ht="16" x14ac:dyDescent="0.25">
      <c r="A19433" s="17"/>
    </row>
    <row r="19434" spans="1:1" ht="16" x14ac:dyDescent="0.25">
      <c r="A19434" s="17"/>
    </row>
    <row r="19435" spans="1:1" ht="16" x14ac:dyDescent="0.25">
      <c r="A19435" s="17"/>
    </row>
    <row r="19436" spans="1:1" ht="16" x14ac:dyDescent="0.25">
      <c r="A19436" s="17"/>
    </row>
    <row r="19437" spans="1:1" ht="16" x14ac:dyDescent="0.25">
      <c r="A19437" s="17"/>
    </row>
    <row r="19438" spans="1:1" ht="16" x14ac:dyDescent="0.25">
      <c r="A19438" s="17"/>
    </row>
    <row r="19439" spans="1:1" ht="16" x14ac:dyDescent="0.25">
      <c r="A19439" s="17"/>
    </row>
    <row r="19440" spans="1:1" ht="16" x14ac:dyDescent="0.25">
      <c r="A19440" s="17"/>
    </row>
    <row r="19441" spans="1:1" ht="16" x14ac:dyDescent="0.25">
      <c r="A19441" s="17"/>
    </row>
    <row r="19442" spans="1:1" ht="16" x14ac:dyDescent="0.25">
      <c r="A19442" s="17"/>
    </row>
    <row r="19443" spans="1:1" ht="16" x14ac:dyDescent="0.25">
      <c r="A19443" s="17"/>
    </row>
    <row r="19444" spans="1:1" ht="16" x14ac:dyDescent="0.25">
      <c r="A19444" s="17"/>
    </row>
    <row r="19445" spans="1:1" ht="16" x14ac:dyDescent="0.25">
      <c r="A19445" s="17"/>
    </row>
    <row r="19446" spans="1:1" ht="16" x14ac:dyDescent="0.25">
      <c r="A19446" s="17"/>
    </row>
    <row r="19447" spans="1:1" ht="16" x14ac:dyDescent="0.25">
      <c r="A19447" s="17"/>
    </row>
    <row r="19448" spans="1:1" ht="16" x14ac:dyDescent="0.25">
      <c r="A19448" s="17"/>
    </row>
    <row r="19449" spans="1:1" ht="16" x14ac:dyDescent="0.25">
      <c r="A19449" s="17"/>
    </row>
    <row r="19450" spans="1:1" ht="16" x14ac:dyDescent="0.25">
      <c r="A19450" s="17"/>
    </row>
    <row r="19451" spans="1:1" ht="16" x14ac:dyDescent="0.25">
      <c r="A19451" s="17"/>
    </row>
    <row r="19452" spans="1:1" ht="16" x14ac:dyDescent="0.25">
      <c r="A19452" s="17"/>
    </row>
    <row r="19453" spans="1:1" ht="16" x14ac:dyDescent="0.25">
      <c r="A19453" s="17"/>
    </row>
    <row r="19454" spans="1:1" ht="16" x14ac:dyDescent="0.25">
      <c r="A19454" s="17"/>
    </row>
    <row r="19455" spans="1:1" ht="16" x14ac:dyDescent="0.25">
      <c r="A19455" s="17"/>
    </row>
    <row r="19456" spans="1:1" ht="16" x14ac:dyDescent="0.25">
      <c r="A19456" s="17"/>
    </row>
    <row r="19457" spans="1:1" ht="16" x14ac:dyDescent="0.25">
      <c r="A19457" s="17"/>
    </row>
    <row r="19458" spans="1:1" ht="16" x14ac:dyDescent="0.25">
      <c r="A19458" s="17"/>
    </row>
    <row r="19459" spans="1:1" ht="16" x14ac:dyDescent="0.25">
      <c r="A19459" s="17"/>
    </row>
    <row r="19460" spans="1:1" ht="16" x14ac:dyDescent="0.25">
      <c r="A19460" s="17"/>
    </row>
    <row r="19461" spans="1:1" ht="16" x14ac:dyDescent="0.25">
      <c r="A19461" s="17"/>
    </row>
    <row r="19462" spans="1:1" ht="16" x14ac:dyDescent="0.25">
      <c r="A19462" s="17"/>
    </row>
    <row r="19463" spans="1:1" ht="16" x14ac:dyDescent="0.25">
      <c r="A19463" s="17"/>
    </row>
    <row r="19464" spans="1:1" ht="16" x14ac:dyDescent="0.25">
      <c r="A19464" s="17"/>
    </row>
    <row r="19465" spans="1:1" ht="16" x14ac:dyDescent="0.25">
      <c r="A19465" s="17"/>
    </row>
    <row r="19466" spans="1:1" ht="16" x14ac:dyDescent="0.25">
      <c r="A19466" s="17"/>
    </row>
    <row r="19467" spans="1:1" ht="16" x14ac:dyDescent="0.25">
      <c r="A19467" s="17"/>
    </row>
    <row r="19468" spans="1:1" ht="16" x14ac:dyDescent="0.25">
      <c r="A19468" s="17"/>
    </row>
    <row r="19469" spans="1:1" ht="16" x14ac:dyDescent="0.25">
      <c r="A19469" s="17"/>
    </row>
    <row r="19470" spans="1:1" ht="16" x14ac:dyDescent="0.25">
      <c r="A19470" s="17"/>
    </row>
    <row r="19471" spans="1:1" ht="16" x14ac:dyDescent="0.25">
      <c r="A19471" s="17"/>
    </row>
    <row r="19472" spans="1:1" ht="16" x14ac:dyDescent="0.25">
      <c r="A19472" s="17"/>
    </row>
    <row r="19473" spans="1:1" ht="16" x14ac:dyDescent="0.25">
      <c r="A19473" s="17"/>
    </row>
    <row r="19474" spans="1:1" ht="16" x14ac:dyDescent="0.25">
      <c r="A19474" s="17"/>
    </row>
    <row r="19475" spans="1:1" ht="16" x14ac:dyDescent="0.25">
      <c r="A19475" s="17"/>
    </row>
    <row r="19476" spans="1:1" ht="16" x14ac:dyDescent="0.25">
      <c r="A19476" s="17"/>
    </row>
    <row r="19477" spans="1:1" ht="16" x14ac:dyDescent="0.25">
      <c r="A19477" s="17"/>
    </row>
    <row r="19478" spans="1:1" ht="16" x14ac:dyDescent="0.25">
      <c r="A19478" s="17"/>
    </row>
    <row r="19479" spans="1:1" ht="16" x14ac:dyDescent="0.25">
      <c r="A19479" s="17"/>
    </row>
    <row r="19480" spans="1:1" ht="16" x14ac:dyDescent="0.25">
      <c r="A19480" s="17"/>
    </row>
    <row r="19481" spans="1:1" ht="16" x14ac:dyDescent="0.25">
      <c r="A19481" s="17"/>
    </row>
    <row r="19482" spans="1:1" ht="16" x14ac:dyDescent="0.25">
      <c r="A19482" s="17"/>
    </row>
    <row r="19483" spans="1:1" ht="16" x14ac:dyDescent="0.25">
      <c r="A19483" s="17"/>
    </row>
    <row r="19484" spans="1:1" ht="16" x14ac:dyDescent="0.25">
      <c r="A19484" s="17"/>
    </row>
    <row r="19485" spans="1:1" ht="16" x14ac:dyDescent="0.25">
      <c r="A19485" s="17"/>
    </row>
    <row r="19486" spans="1:1" ht="16" x14ac:dyDescent="0.25">
      <c r="A19486" s="17"/>
    </row>
    <row r="19487" spans="1:1" ht="16" x14ac:dyDescent="0.25">
      <c r="A19487" s="17"/>
    </row>
    <row r="19488" spans="1:1" ht="16" x14ac:dyDescent="0.25">
      <c r="A19488" s="17"/>
    </row>
    <row r="19489" spans="1:1" ht="16" x14ac:dyDescent="0.25">
      <c r="A19489" s="17"/>
    </row>
    <row r="19490" spans="1:1" ht="16" x14ac:dyDescent="0.25">
      <c r="A19490" s="17"/>
    </row>
    <row r="19491" spans="1:1" ht="16" x14ac:dyDescent="0.25">
      <c r="A19491" s="17"/>
    </row>
    <row r="19492" spans="1:1" ht="16" x14ac:dyDescent="0.25">
      <c r="A19492" s="17"/>
    </row>
    <row r="19493" spans="1:1" ht="16" x14ac:dyDescent="0.25">
      <c r="A19493" s="17"/>
    </row>
    <row r="19494" spans="1:1" ht="16" x14ac:dyDescent="0.25">
      <c r="A19494" s="17"/>
    </row>
    <row r="19495" spans="1:1" ht="16" x14ac:dyDescent="0.25">
      <c r="A19495" s="17"/>
    </row>
    <row r="19496" spans="1:1" ht="16" x14ac:dyDescent="0.25">
      <c r="A19496" s="17"/>
    </row>
    <row r="19497" spans="1:1" ht="16" x14ac:dyDescent="0.25">
      <c r="A19497" s="17"/>
    </row>
    <row r="19498" spans="1:1" ht="16" x14ac:dyDescent="0.25">
      <c r="A19498" s="17"/>
    </row>
    <row r="19499" spans="1:1" ht="16" x14ac:dyDescent="0.25">
      <c r="A19499" s="17"/>
    </row>
    <row r="19500" spans="1:1" ht="16" x14ac:dyDescent="0.25">
      <c r="A19500" s="17"/>
    </row>
    <row r="19501" spans="1:1" ht="16" x14ac:dyDescent="0.25">
      <c r="A19501" s="17"/>
    </row>
    <row r="19502" spans="1:1" ht="16" x14ac:dyDescent="0.25">
      <c r="A19502" s="17"/>
    </row>
    <row r="19503" spans="1:1" ht="16" x14ac:dyDescent="0.25">
      <c r="A19503" s="17"/>
    </row>
    <row r="19504" spans="1:1" ht="16" x14ac:dyDescent="0.25">
      <c r="A19504" s="17"/>
    </row>
    <row r="19505" spans="1:1" ht="16" x14ac:dyDescent="0.25">
      <c r="A19505" s="17"/>
    </row>
    <row r="19506" spans="1:1" ht="16" x14ac:dyDescent="0.25">
      <c r="A19506" s="17"/>
    </row>
    <row r="19507" spans="1:1" ht="16" x14ac:dyDescent="0.25">
      <c r="A19507" s="17"/>
    </row>
    <row r="19508" spans="1:1" ht="16" x14ac:dyDescent="0.25">
      <c r="A19508" s="17"/>
    </row>
    <row r="19509" spans="1:1" ht="16" x14ac:dyDescent="0.25">
      <c r="A19509" s="17"/>
    </row>
    <row r="19510" spans="1:1" ht="16" x14ac:dyDescent="0.25">
      <c r="A19510" s="17"/>
    </row>
    <row r="19511" spans="1:1" ht="16" x14ac:dyDescent="0.25">
      <c r="A19511" s="17"/>
    </row>
    <row r="19512" spans="1:1" ht="16" x14ac:dyDescent="0.25">
      <c r="A19512" s="17"/>
    </row>
    <row r="19513" spans="1:1" ht="16" x14ac:dyDescent="0.25">
      <c r="A19513" s="17"/>
    </row>
    <row r="19514" spans="1:1" ht="16" x14ac:dyDescent="0.25">
      <c r="A19514" s="17"/>
    </row>
    <row r="19515" spans="1:1" ht="16" x14ac:dyDescent="0.25">
      <c r="A19515" s="17"/>
    </row>
    <row r="19516" spans="1:1" ht="16" x14ac:dyDescent="0.25">
      <c r="A19516" s="17"/>
    </row>
    <row r="19517" spans="1:1" ht="16" x14ac:dyDescent="0.25">
      <c r="A19517" s="17"/>
    </row>
    <row r="19518" spans="1:1" ht="16" x14ac:dyDescent="0.25">
      <c r="A19518" s="17"/>
    </row>
    <row r="19519" spans="1:1" ht="16" x14ac:dyDescent="0.25">
      <c r="A19519" s="17"/>
    </row>
    <row r="19520" spans="1:1" ht="16" x14ac:dyDescent="0.25">
      <c r="A19520" s="17"/>
    </row>
    <row r="19521" spans="1:1" ht="16" x14ac:dyDescent="0.25">
      <c r="A19521" s="17"/>
    </row>
    <row r="19522" spans="1:1" ht="16" x14ac:dyDescent="0.25">
      <c r="A19522" s="17"/>
    </row>
    <row r="19523" spans="1:1" ht="16" x14ac:dyDescent="0.25">
      <c r="A19523" s="17"/>
    </row>
    <row r="19524" spans="1:1" ht="16" x14ac:dyDescent="0.25">
      <c r="A19524" s="17"/>
    </row>
    <row r="19525" spans="1:1" ht="16" x14ac:dyDescent="0.25">
      <c r="A19525" s="17"/>
    </row>
    <row r="19526" spans="1:1" ht="16" x14ac:dyDescent="0.25">
      <c r="A19526" s="17"/>
    </row>
    <row r="19527" spans="1:1" ht="16" x14ac:dyDescent="0.25">
      <c r="A19527" s="17"/>
    </row>
    <row r="19528" spans="1:1" ht="16" x14ac:dyDescent="0.25">
      <c r="A19528" s="17"/>
    </row>
    <row r="19529" spans="1:1" ht="16" x14ac:dyDescent="0.25">
      <c r="A19529" s="17"/>
    </row>
    <row r="19530" spans="1:1" ht="16" x14ac:dyDescent="0.25">
      <c r="A19530" s="17"/>
    </row>
    <row r="19531" spans="1:1" ht="16" x14ac:dyDescent="0.25">
      <c r="A19531" s="17"/>
    </row>
    <row r="19532" spans="1:1" ht="16" x14ac:dyDescent="0.25">
      <c r="A19532" s="17"/>
    </row>
    <row r="19533" spans="1:1" ht="16" x14ac:dyDescent="0.25">
      <c r="A19533" s="17"/>
    </row>
    <row r="19534" spans="1:1" ht="16" x14ac:dyDescent="0.25">
      <c r="A19534" s="17"/>
    </row>
    <row r="19535" spans="1:1" ht="16" x14ac:dyDescent="0.25">
      <c r="A19535" s="17"/>
    </row>
    <row r="19536" spans="1:1" ht="16" x14ac:dyDescent="0.25">
      <c r="A19536" s="17"/>
    </row>
    <row r="19537" spans="1:1" ht="16" x14ac:dyDescent="0.25">
      <c r="A19537" s="17"/>
    </row>
    <row r="19538" spans="1:1" ht="16" x14ac:dyDescent="0.25">
      <c r="A19538" s="17"/>
    </row>
    <row r="19539" spans="1:1" ht="16" x14ac:dyDescent="0.25">
      <c r="A19539" s="17"/>
    </row>
    <row r="19540" spans="1:1" ht="16" x14ac:dyDescent="0.25">
      <c r="A19540" s="17"/>
    </row>
    <row r="19541" spans="1:1" ht="16" x14ac:dyDescent="0.25">
      <c r="A19541" s="17"/>
    </row>
    <row r="19542" spans="1:1" ht="16" x14ac:dyDescent="0.25">
      <c r="A19542" s="17"/>
    </row>
    <row r="19543" spans="1:1" ht="16" x14ac:dyDescent="0.25">
      <c r="A19543" s="17"/>
    </row>
    <row r="19544" spans="1:1" ht="16" x14ac:dyDescent="0.25">
      <c r="A19544" s="17"/>
    </row>
    <row r="19545" spans="1:1" ht="16" x14ac:dyDescent="0.25">
      <c r="A19545" s="17"/>
    </row>
    <row r="19546" spans="1:1" ht="16" x14ac:dyDescent="0.25">
      <c r="A19546" s="17"/>
    </row>
    <row r="19547" spans="1:1" ht="16" x14ac:dyDescent="0.25">
      <c r="A19547" s="17"/>
    </row>
    <row r="19548" spans="1:1" ht="16" x14ac:dyDescent="0.25">
      <c r="A19548" s="17"/>
    </row>
    <row r="19549" spans="1:1" ht="16" x14ac:dyDescent="0.25">
      <c r="A19549" s="17"/>
    </row>
    <row r="19550" spans="1:1" ht="16" x14ac:dyDescent="0.25">
      <c r="A19550" s="17"/>
    </row>
    <row r="19551" spans="1:1" ht="16" x14ac:dyDescent="0.25">
      <c r="A19551" s="17"/>
    </row>
    <row r="19552" spans="1:1" ht="16" x14ac:dyDescent="0.25">
      <c r="A19552" s="17"/>
    </row>
    <row r="19553" spans="1:1" ht="16" x14ac:dyDescent="0.25">
      <c r="A19553" s="17"/>
    </row>
    <row r="19554" spans="1:1" ht="16" x14ac:dyDescent="0.25">
      <c r="A19554" s="17"/>
    </row>
    <row r="19555" spans="1:1" ht="16" x14ac:dyDescent="0.25">
      <c r="A19555" s="17"/>
    </row>
    <row r="19556" spans="1:1" ht="16" x14ac:dyDescent="0.25">
      <c r="A19556" s="17"/>
    </row>
    <row r="19557" spans="1:1" ht="16" x14ac:dyDescent="0.25">
      <c r="A19557" s="17"/>
    </row>
    <row r="19558" spans="1:1" ht="16" x14ac:dyDescent="0.25">
      <c r="A19558" s="17"/>
    </row>
    <row r="19559" spans="1:1" ht="16" x14ac:dyDescent="0.25">
      <c r="A19559" s="17"/>
    </row>
    <row r="19560" spans="1:1" ht="16" x14ac:dyDescent="0.25">
      <c r="A19560" s="17"/>
    </row>
    <row r="19561" spans="1:1" ht="16" x14ac:dyDescent="0.25">
      <c r="A19561" s="17"/>
    </row>
    <row r="19562" spans="1:1" ht="16" x14ac:dyDescent="0.25">
      <c r="A19562" s="17"/>
    </row>
    <row r="19563" spans="1:1" ht="16" x14ac:dyDescent="0.25">
      <c r="A19563" s="17"/>
    </row>
    <row r="19564" spans="1:1" ht="16" x14ac:dyDescent="0.25">
      <c r="A19564" s="17"/>
    </row>
    <row r="19565" spans="1:1" ht="16" x14ac:dyDescent="0.25">
      <c r="A19565" s="17"/>
    </row>
    <row r="19566" spans="1:1" ht="16" x14ac:dyDescent="0.25">
      <c r="A19566" s="17"/>
    </row>
    <row r="19567" spans="1:1" ht="16" x14ac:dyDescent="0.25">
      <c r="A19567" s="17"/>
    </row>
    <row r="19568" spans="1:1" ht="16" x14ac:dyDescent="0.25">
      <c r="A19568" s="17"/>
    </row>
    <row r="19569" spans="1:1" ht="16" x14ac:dyDescent="0.25">
      <c r="A19569" s="17"/>
    </row>
    <row r="19570" spans="1:1" ht="16" x14ac:dyDescent="0.25">
      <c r="A19570" s="17"/>
    </row>
    <row r="19571" spans="1:1" ht="16" x14ac:dyDescent="0.25">
      <c r="A19571" s="17"/>
    </row>
    <row r="19572" spans="1:1" ht="16" x14ac:dyDescent="0.25">
      <c r="A19572" s="17"/>
    </row>
    <row r="19573" spans="1:1" ht="16" x14ac:dyDescent="0.25">
      <c r="A19573" s="17"/>
    </row>
    <row r="19574" spans="1:1" ht="16" x14ac:dyDescent="0.25">
      <c r="A19574" s="17"/>
    </row>
    <row r="19575" spans="1:1" ht="16" x14ac:dyDescent="0.25">
      <c r="A19575" s="17"/>
    </row>
    <row r="19576" spans="1:1" ht="16" x14ac:dyDescent="0.25">
      <c r="A19576" s="17"/>
    </row>
    <row r="19577" spans="1:1" ht="16" x14ac:dyDescent="0.25">
      <c r="A19577" s="17"/>
    </row>
    <row r="19578" spans="1:1" ht="16" x14ac:dyDescent="0.25">
      <c r="A19578" s="17"/>
    </row>
    <row r="19579" spans="1:1" ht="16" x14ac:dyDescent="0.25">
      <c r="A19579" s="17"/>
    </row>
    <row r="19580" spans="1:1" ht="16" x14ac:dyDescent="0.25">
      <c r="A19580" s="17"/>
    </row>
    <row r="19581" spans="1:1" ht="16" x14ac:dyDescent="0.25">
      <c r="A19581" s="17"/>
    </row>
    <row r="19582" spans="1:1" ht="16" x14ac:dyDescent="0.25">
      <c r="A19582" s="17"/>
    </row>
    <row r="19583" spans="1:1" ht="16" x14ac:dyDescent="0.25">
      <c r="A19583" s="17"/>
    </row>
    <row r="19584" spans="1:1" ht="16" x14ac:dyDescent="0.25">
      <c r="A19584" s="17"/>
    </row>
    <row r="19585" spans="1:1" ht="16" x14ac:dyDescent="0.25">
      <c r="A19585" s="17"/>
    </row>
    <row r="19586" spans="1:1" ht="16" x14ac:dyDescent="0.25">
      <c r="A19586" s="17"/>
    </row>
    <row r="19587" spans="1:1" ht="16" x14ac:dyDescent="0.25">
      <c r="A19587" s="17"/>
    </row>
    <row r="19588" spans="1:1" ht="16" x14ac:dyDescent="0.25">
      <c r="A19588" s="17"/>
    </row>
    <row r="19589" spans="1:1" ht="16" x14ac:dyDescent="0.25">
      <c r="A19589" s="17"/>
    </row>
    <row r="19590" spans="1:1" ht="16" x14ac:dyDescent="0.25">
      <c r="A19590" s="17"/>
    </row>
    <row r="19591" spans="1:1" ht="16" x14ac:dyDescent="0.25">
      <c r="A19591" s="17"/>
    </row>
    <row r="19592" spans="1:1" ht="16" x14ac:dyDescent="0.25">
      <c r="A19592" s="17"/>
    </row>
    <row r="19593" spans="1:1" ht="16" x14ac:dyDescent="0.25">
      <c r="A19593" s="17"/>
    </row>
    <row r="19594" spans="1:1" ht="16" x14ac:dyDescent="0.25">
      <c r="A19594" s="17"/>
    </row>
    <row r="19595" spans="1:1" ht="16" x14ac:dyDescent="0.25">
      <c r="A19595" s="17"/>
    </row>
    <row r="19596" spans="1:1" ht="16" x14ac:dyDescent="0.25">
      <c r="A19596" s="17"/>
    </row>
    <row r="19597" spans="1:1" ht="16" x14ac:dyDescent="0.25">
      <c r="A19597" s="17"/>
    </row>
    <row r="19598" spans="1:1" ht="16" x14ac:dyDescent="0.25">
      <c r="A19598" s="17"/>
    </row>
    <row r="19599" spans="1:1" ht="16" x14ac:dyDescent="0.25">
      <c r="A19599" s="17"/>
    </row>
    <row r="19600" spans="1:1" ht="16" x14ac:dyDescent="0.25">
      <c r="A19600" s="17"/>
    </row>
    <row r="19601" spans="1:1" ht="16" x14ac:dyDescent="0.25">
      <c r="A19601" s="17"/>
    </row>
    <row r="19602" spans="1:1" ht="16" x14ac:dyDescent="0.25">
      <c r="A19602" s="17"/>
    </row>
    <row r="19603" spans="1:1" ht="16" x14ac:dyDescent="0.25">
      <c r="A19603" s="17"/>
    </row>
    <row r="19604" spans="1:1" ht="16" x14ac:dyDescent="0.25">
      <c r="A19604" s="17"/>
    </row>
    <row r="19605" spans="1:1" ht="16" x14ac:dyDescent="0.25">
      <c r="A19605" s="17"/>
    </row>
    <row r="19606" spans="1:1" ht="16" x14ac:dyDescent="0.25">
      <c r="A19606" s="17"/>
    </row>
    <row r="19607" spans="1:1" ht="16" x14ac:dyDescent="0.25">
      <c r="A19607" s="17"/>
    </row>
    <row r="19608" spans="1:1" ht="16" x14ac:dyDescent="0.25">
      <c r="A19608" s="17"/>
    </row>
    <row r="19609" spans="1:1" ht="16" x14ac:dyDescent="0.25">
      <c r="A19609" s="17"/>
    </row>
    <row r="19610" spans="1:1" ht="16" x14ac:dyDescent="0.25">
      <c r="A19610" s="17"/>
    </row>
    <row r="19611" spans="1:1" ht="16" x14ac:dyDescent="0.25">
      <c r="A19611" s="17"/>
    </row>
    <row r="19612" spans="1:1" ht="16" x14ac:dyDescent="0.25">
      <c r="A19612" s="17"/>
    </row>
    <row r="19613" spans="1:1" ht="16" x14ac:dyDescent="0.25">
      <c r="A19613" s="17"/>
    </row>
    <row r="19614" spans="1:1" ht="16" x14ac:dyDescent="0.25">
      <c r="A19614" s="17"/>
    </row>
    <row r="19615" spans="1:1" ht="16" x14ac:dyDescent="0.25">
      <c r="A19615" s="17"/>
    </row>
    <row r="19616" spans="1:1" ht="16" x14ac:dyDescent="0.25">
      <c r="A19616" s="17"/>
    </row>
    <row r="19617" spans="1:1" ht="16" x14ac:dyDescent="0.25">
      <c r="A19617" s="17"/>
    </row>
    <row r="19618" spans="1:1" ht="16" x14ac:dyDescent="0.25">
      <c r="A19618" s="17"/>
    </row>
    <row r="19619" spans="1:1" ht="16" x14ac:dyDescent="0.25">
      <c r="A19619" s="17"/>
    </row>
    <row r="19620" spans="1:1" ht="16" x14ac:dyDescent="0.25">
      <c r="A19620" s="17"/>
    </row>
    <row r="19621" spans="1:1" ht="16" x14ac:dyDescent="0.25">
      <c r="A19621" s="17"/>
    </row>
    <row r="19622" spans="1:1" ht="16" x14ac:dyDescent="0.25">
      <c r="A19622" s="17"/>
    </row>
    <row r="19623" spans="1:1" ht="16" x14ac:dyDescent="0.25">
      <c r="A19623" s="17"/>
    </row>
    <row r="19624" spans="1:1" ht="16" x14ac:dyDescent="0.25">
      <c r="A19624" s="17"/>
    </row>
    <row r="19625" spans="1:1" ht="16" x14ac:dyDescent="0.25">
      <c r="A19625" s="17"/>
    </row>
    <row r="19626" spans="1:1" ht="16" x14ac:dyDescent="0.25">
      <c r="A19626" s="17"/>
    </row>
    <row r="19627" spans="1:1" ht="16" x14ac:dyDescent="0.25">
      <c r="A19627" s="17"/>
    </row>
    <row r="19628" spans="1:1" ht="16" x14ac:dyDescent="0.25">
      <c r="A19628" s="17"/>
    </row>
    <row r="19629" spans="1:1" ht="16" x14ac:dyDescent="0.25">
      <c r="A19629" s="17"/>
    </row>
    <row r="19630" spans="1:1" ht="16" x14ac:dyDescent="0.25">
      <c r="A19630" s="17"/>
    </row>
    <row r="19631" spans="1:1" ht="16" x14ac:dyDescent="0.25">
      <c r="A19631" s="17"/>
    </row>
    <row r="19632" spans="1:1" ht="16" x14ac:dyDescent="0.25">
      <c r="A19632" s="17"/>
    </row>
    <row r="19633" spans="1:1" ht="16" x14ac:dyDescent="0.25">
      <c r="A19633" s="17"/>
    </row>
    <row r="19634" spans="1:1" ht="16" x14ac:dyDescent="0.25">
      <c r="A19634" s="17"/>
    </row>
    <row r="19635" spans="1:1" ht="16" x14ac:dyDescent="0.25">
      <c r="A19635" s="17"/>
    </row>
    <row r="19636" spans="1:1" ht="16" x14ac:dyDescent="0.25">
      <c r="A19636" s="17"/>
    </row>
    <row r="19637" spans="1:1" ht="16" x14ac:dyDescent="0.25">
      <c r="A19637" s="17"/>
    </row>
    <row r="19638" spans="1:1" ht="16" x14ac:dyDescent="0.25">
      <c r="A19638" s="17"/>
    </row>
    <row r="19639" spans="1:1" ht="16" x14ac:dyDescent="0.25">
      <c r="A19639" s="17"/>
    </row>
    <row r="19640" spans="1:1" ht="16" x14ac:dyDescent="0.25">
      <c r="A19640" s="17"/>
    </row>
    <row r="19641" spans="1:1" ht="16" x14ac:dyDescent="0.25">
      <c r="A19641" s="17"/>
    </row>
    <row r="19642" spans="1:1" ht="16" x14ac:dyDescent="0.25">
      <c r="A19642" s="17"/>
    </row>
    <row r="19643" spans="1:1" ht="16" x14ac:dyDescent="0.25">
      <c r="A19643" s="17"/>
    </row>
    <row r="19644" spans="1:1" ht="16" x14ac:dyDescent="0.25">
      <c r="A19644" s="17"/>
    </row>
    <row r="19645" spans="1:1" ht="16" x14ac:dyDescent="0.25">
      <c r="A19645" s="17"/>
    </row>
    <row r="19646" spans="1:1" ht="16" x14ac:dyDescent="0.25">
      <c r="A19646" s="17"/>
    </row>
    <row r="19647" spans="1:1" ht="16" x14ac:dyDescent="0.25">
      <c r="A19647" s="17"/>
    </row>
    <row r="19648" spans="1:1" ht="16" x14ac:dyDescent="0.25">
      <c r="A19648" s="17"/>
    </row>
    <row r="19649" spans="1:1" ht="16" x14ac:dyDescent="0.25">
      <c r="A19649" s="17"/>
    </row>
    <row r="19650" spans="1:1" ht="16" x14ac:dyDescent="0.25">
      <c r="A19650" s="17"/>
    </row>
    <row r="19651" spans="1:1" ht="16" x14ac:dyDescent="0.25">
      <c r="A19651" s="17"/>
    </row>
    <row r="19652" spans="1:1" ht="16" x14ac:dyDescent="0.25">
      <c r="A19652" s="17"/>
    </row>
    <row r="19653" spans="1:1" ht="16" x14ac:dyDescent="0.25">
      <c r="A19653" s="17"/>
    </row>
    <row r="19654" spans="1:1" ht="16" x14ac:dyDescent="0.25">
      <c r="A19654" s="17"/>
    </row>
    <row r="19655" spans="1:1" ht="16" x14ac:dyDescent="0.25">
      <c r="A19655" s="17"/>
    </row>
    <row r="19656" spans="1:1" ht="16" x14ac:dyDescent="0.25">
      <c r="A19656" s="17"/>
    </row>
    <row r="19657" spans="1:1" ht="16" x14ac:dyDescent="0.25">
      <c r="A19657" s="17"/>
    </row>
    <row r="19658" spans="1:1" ht="16" x14ac:dyDescent="0.25">
      <c r="A19658" s="17"/>
    </row>
    <row r="19659" spans="1:1" ht="16" x14ac:dyDescent="0.25">
      <c r="A19659" s="17"/>
    </row>
    <row r="19660" spans="1:1" ht="16" x14ac:dyDescent="0.25">
      <c r="A19660" s="17"/>
    </row>
    <row r="19661" spans="1:1" ht="16" x14ac:dyDescent="0.25">
      <c r="A19661" s="17"/>
    </row>
    <row r="19662" spans="1:1" ht="16" x14ac:dyDescent="0.25">
      <c r="A19662" s="17"/>
    </row>
    <row r="19663" spans="1:1" ht="16" x14ac:dyDescent="0.25">
      <c r="A19663" s="17"/>
    </row>
    <row r="19664" spans="1:1" ht="16" x14ac:dyDescent="0.25">
      <c r="A19664" s="17"/>
    </row>
    <row r="19665" spans="1:1" ht="16" x14ac:dyDescent="0.25">
      <c r="A19665" s="17"/>
    </row>
    <row r="19666" spans="1:1" ht="16" x14ac:dyDescent="0.25">
      <c r="A19666" s="17"/>
    </row>
    <row r="19667" spans="1:1" ht="16" x14ac:dyDescent="0.25">
      <c r="A19667" s="17"/>
    </row>
    <row r="19668" spans="1:1" ht="16" x14ac:dyDescent="0.25">
      <c r="A19668" s="17"/>
    </row>
    <row r="19669" spans="1:1" ht="16" x14ac:dyDescent="0.25">
      <c r="A19669" s="17"/>
    </row>
    <row r="19670" spans="1:1" ht="16" x14ac:dyDescent="0.25">
      <c r="A19670" s="17"/>
    </row>
    <row r="19671" spans="1:1" ht="16" x14ac:dyDescent="0.25">
      <c r="A19671" s="17"/>
    </row>
    <row r="19672" spans="1:1" ht="16" x14ac:dyDescent="0.25">
      <c r="A19672" s="17"/>
    </row>
    <row r="19673" spans="1:1" ht="16" x14ac:dyDescent="0.25">
      <c r="A19673" s="17"/>
    </row>
    <row r="19674" spans="1:1" ht="16" x14ac:dyDescent="0.25">
      <c r="A19674" s="17"/>
    </row>
    <row r="19675" spans="1:1" ht="16" x14ac:dyDescent="0.25">
      <c r="A19675" s="17"/>
    </row>
    <row r="19676" spans="1:1" ht="16" x14ac:dyDescent="0.25">
      <c r="A19676" s="17"/>
    </row>
    <row r="19677" spans="1:1" ht="16" x14ac:dyDescent="0.25">
      <c r="A19677" s="17"/>
    </row>
    <row r="19678" spans="1:1" ht="16" x14ac:dyDescent="0.25">
      <c r="A19678" s="17"/>
    </row>
    <row r="19679" spans="1:1" ht="16" x14ac:dyDescent="0.25">
      <c r="A19679" s="17"/>
    </row>
    <row r="19680" spans="1:1" ht="16" x14ac:dyDescent="0.25">
      <c r="A19680" s="17"/>
    </row>
    <row r="19681" spans="1:1" ht="16" x14ac:dyDescent="0.25">
      <c r="A19681" s="17"/>
    </row>
    <row r="19682" spans="1:1" ht="16" x14ac:dyDescent="0.25">
      <c r="A19682" s="17"/>
    </row>
    <row r="19683" spans="1:1" ht="16" x14ac:dyDescent="0.25">
      <c r="A19683" s="17"/>
    </row>
    <row r="19684" spans="1:1" ht="16" x14ac:dyDescent="0.25">
      <c r="A19684" s="17"/>
    </row>
    <row r="19685" spans="1:1" ht="16" x14ac:dyDescent="0.25">
      <c r="A19685" s="17"/>
    </row>
    <row r="19686" spans="1:1" ht="16" x14ac:dyDescent="0.25">
      <c r="A19686" s="17"/>
    </row>
    <row r="19687" spans="1:1" ht="16" x14ac:dyDescent="0.25">
      <c r="A19687" s="17"/>
    </row>
    <row r="19688" spans="1:1" ht="16" x14ac:dyDescent="0.25">
      <c r="A19688" s="17"/>
    </row>
    <row r="19689" spans="1:1" ht="16" x14ac:dyDescent="0.25">
      <c r="A19689" s="17"/>
    </row>
    <row r="19690" spans="1:1" ht="16" x14ac:dyDescent="0.25">
      <c r="A19690" s="17"/>
    </row>
    <row r="19691" spans="1:1" ht="16" x14ac:dyDescent="0.25">
      <c r="A19691" s="17"/>
    </row>
    <row r="19692" spans="1:1" ht="16" x14ac:dyDescent="0.25">
      <c r="A19692" s="17"/>
    </row>
    <row r="19693" spans="1:1" ht="16" x14ac:dyDescent="0.25">
      <c r="A19693" s="17"/>
    </row>
    <row r="19694" spans="1:1" ht="16" x14ac:dyDescent="0.25">
      <c r="A19694" s="17"/>
    </row>
    <row r="19695" spans="1:1" ht="16" x14ac:dyDescent="0.25">
      <c r="A19695" s="17"/>
    </row>
    <row r="19696" spans="1:1" ht="16" x14ac:dyDescent="0.25">
      <c r="A19696" s="17"/>
    </row>
    <row r="19697" spans="1:1" ht="16" x14ac:dyDescent="0.25">
      <c r="A19697" s="17"/>
    </row>
    <row r="19698" spans="1:1" ht="16" x14ac:dyDescent="0.25">
      <c r="A19698" s="17"/>
    </row>
    <row r="19699" spans="1:1" ht="16" x14ac:dyDescent="0.25">
      <c r="A19699" s="17"/>
    </row>
    <row r="19700" spans="1:1" ht="16" x14ac:dyDescent="0.25">
      <c r="A19700" s="17"/>
    </row>
    <row r="19701" spans="1:1" ht="16" x14ac:dyDescent="0.25">
      <c r="A19701" s="17"/>
    </row>
    <row r="19702" spans="1:1" ht="16" x14ac:dyDescent="0.25">
      <c r="A19702" s="17"/>
    </row>
    <row r="19703" spans="1:1" ht="16" x14ac:dyDescent="0.25">
      <c r="A19703" s="17"/>
    </row>
    <row r="19704" spans="1:1" ht="16" x14ac:dyDescent="0.25">
      <c r="A19704" s="17"/>
    </row>
    <row r="19705" spans="1:1" ht="16" x14ac:dyDescent="0.25">
      <c r="A19705" s="17"/>
    </row>
    <row r="19706" spans="1:1" ht="16" x14ac:dyDescent="0.25">
      <c r="A19706" s="17"/>
    </row>
    <row r="19707" spans="1:1" ht="16" x14ac:dyDescent="0.25">
      <c r="A19707" s="17"/>
    </row>
    <row r="19708" spans="1:1" ht="16" x14ac:dyDescent="0.25">
      <c r="A19708" s="17"/>
    </row>
    <row r="19709" spans="1:1" ht="16" x14ac:dyDescent="0.25">
      <c r="A19709" s="17"/>
    </row>
    <row r="19710" spans="1:1" ht="16" x14ac:dyDescent="0.25">
      <c r="A19710" s="17"/>
    </row>
    <row r="19711" spans="1:1" ht="16" x14ac:dyDescent="0.25">
      <c r="A19711" s="17"/>
    </row>
    <row r="19712" spans="1:1" ht="16" x14ac:dyDescent="0.25">
      <c r="A19712" s="17"/>
    </row>
    <row r="19713" spans="1:1" ht="16" x14ac:dyDescent="0.25">
      <c r="A19713" s="17"/>
    </row>
    <row r="19714" spans="1:1" ht="16" x14ac:dyDescent="0.25">
      <c r="A19714" s="17"/>
    </row>
    <row r="19715" spans="1:1" ht="16" x14ac:dyDescent="0.25">
      <c r="A19715" s="17"/>
    </row>
    <row r="19716" spans="1:1" ht="16" x14ac:dyDescent="0.25">
      <c r="A19716" s="17"/>
    </row>
    <row r="19717" spans="1:1" ht="16" x14ac:dyDescent="0.25">
      <c r="A19717" s="17"/>
    </row>
    <row r="19718" spans="1:1" ht="16" x14ac:dyDescent="0.25">
      <c r="A19718" s="17"/>
    </row>
    <row r="19719" spans="1:1" ht="16" x14ac:dyDescent="0.25">
      <c r="A19719" s="17"/>
    </row>
    <row r="19720" spans="1:1" ht="16" x14ac:dyDescent="0.25">
      <c r="A19720" s="17"/>
    </row>
    <row r="19721" spans="1:1" ht="16" x14ac:dyDescent="0.25">
      <c r="A19721" s="17"/>
    </row>
    <row r="19722" spans="1:1" ht="16" x14ac:dyDescent="0.25">
      <c r="A19722" s="17"/>
    </row>
    <row r="19723" spans="1:1" ht="16" x14ac:dyDescent="0.25">
      <c r="A19723" s="17"/>
    </row>
    <row r="19724" spans="1:1" ht="16" x14ac:dyDescent="0.25">
      <c r="A19724" s="17"/>
    </row>
    <row r="19725" spans="1:1" ht="16" x14ac:dyDescent="0.25">
      <c r="A19725" s="17"/>
    </row>
    <row r="19726" spans="1:1" ht="16" x14ac:dyDescent="0.25">
      <c r="A19726" s="17"/>
    </row>
    <row r="19727" spans="1:1" ht="16" x14ac:dyDescent="0.25">
      <c r="A19727" s="17"/>
    </row>
    <row r="19728" spans="1:1" ht="16" x14ac:dyDescent="0.25">
      <c r="A19728" s="17"/>
    </row>
    <row r="19729" spans="1:1" ht="16" x14ac:dyDescent="0.25">
      <c r="A19729" s="17"/>
    </row>
    <row r="19730" spans="1:1" ht="16" x14ac:dyDescent="0.25">
      <c r="A19730" s="17"/>
    </row>
    <row r="19731" spans="1:1" ht="16" x14ac:dyDescent="0.25">
      <c r="A19731" s="17"/>
    </row>
    <row r="19732" spans="1:1" ht="16" x14ac:dyDescent="0.25">
      <c r="A19732" s="17"/>
    </row>
    <row r="19733" spans="1:1" ht="16" x14ac:dyDescent="0.25">
      <c r="A19733" s="17"/>
    </row>
    <row r="19734" spans="1:1" ht="16" x14ac:dyDescent="0.25">
      <c r="A19734" s="17"/>
    </row>
    <row r="19735" spans="1:1" ht="16" x14ac:dyDescent="0.25">
      <c r="A19735" s="17"/>
    </row>
    <row r="19736" spans="1:1" ht="16" x14ac:dyDescent="0.25">
      <c r="A19736" s="17"/>
    </row>
    <row r="19737" spans="1:1" ht="16" x14ac:dyDescent="0.25">
      <c r="A19737" s="17"/>
    </row>
    <row r="19738" spans="1:1" ht="16" x14ac:dyDescent="0.25">
      <c r="A19738" s="17"/>
    </row>
    <row r="19739" spans="1:1" ht="16" x14ac:dyDescent="0.25">
      <c r="A19739" s="17"/>
    </row>
    <row r="19740" spans="1:1" ht="16" x14ac:dyDescent="0.25">
      <c r="A19740" s="17"/>
    </row>
    <row r="19741" spans="1:1" ht="16" x14ac:dyDescent="0.25">
      <c r="A19741" s="17"/>
    </row>
    <row r="19742" spans="1:1" ht="16" x14ac:dyDescent="0.25">
      <c r="A19742" s="17"/>
    </row>
    <row r="19743" spans="1:1" ht="16" x14ac:dyDescent="0.25">
      <c r="A19743" s="17"/>
    </row>
    <row r="19744" spans="1:1" ht="16" x14ac:dyDescent="0.25">
      <c r="A19744" s="17"/>
    </row>
    <row r="19745" spans="1:1" ht="16" x14ac:dyDescent="0.25">
      <c r="A19745" s="17"/>
    </row>
    <row r="19746" spans="1:1" ht="16" x14ac:dyDescent="0.25">
      <c r="A19746" s="17"/>
    </row>
    <row r="19747" spans="1:1" ht="16" x14ac:dyDescent="0.25">
      <c r="A19747" s="17"/>
    </row>
    <row r="19748" spans="1:1" ht="16" x14ac:dyDescent="0.25">
      <c r="A19748" s="17"/>
    </row>
    <row r="19749" spans="1:1" ht="16" x14ac:dyDescent="0.25">
      <c r="A19749" s="17"/>
    </row>
    <row r="19750" spans="1:1" ht="16" x14ac:dyDescent="0.25">
      <c r="A19750" s="17"/>
    </row>
    <row r="19751" spans="1:1" ht="16" x14ac:dyDescent="0.25">
      <c r="A19751" s="17"/>
    </row>
    <row r="19752" spans="1:1" ht="16" x14ac:dyDescent="0.25">
      <c r="A19752" s="17"/>
    </row>
    <row r="19753" spans="1:1" ht="16" x14ac:dyDescent="0.25">
      <c r="A19753" s="17"/>
    </row>
    <row r="19754" spans="1:1" ht="16" x14ac:dyDescent="0.25">
      <c r="A19754" s="17"/>
    </row>
    <row r="19755" spans="1:1" ht="16" x14ac:dyDescent="0.25">
      <c r="A19755" s="17"/>
    </row>
    <row r="19756" spans="1:1" ht="16" x14ac:dyDescent="0.25">
      <c r="A19756" s="17"/>
    </row>
    <row r="19757" spans="1:1" ht="16" x14ac:dyDescent="0.25">
      <c r="A19757" s="17"/>
    </row>
    <row r="19758" spans="1:1" ht="16" x14ac:dyDescent="0.25">
      <c r="A19758" s="17"/>
    </row>
    <row r="19759" spans="1:1" ht="16" x14ac:dyDescent="0.25">
      <c r="A19759" s="17"/>
    </row>
    <row r="19760" spans="1:1" ht="16" x14ac:dyDescent="0.25">
      <c r="A19760" s="17"/>
    </row>
    <row r="19761" spans="1:1" ht="16" x14ac:dyDescent="0.25">
      <c r="A19761" s="17"/>
    </row>
    <row r="19762" spans="1:1" ht="16" x14ac:dyDescent="0.25">
      <c r="A19762" s="17"/>
    </row>
    <row r="19763" spans="1:1" ht="16" x14ac:dyDescent="0.25">
      <c r="A19763" s="17"/>
    </row>
    <row r="19764" spans="1:1" ht="16" x14ac:dyDescent="0.25">
      <c r="A19764" s="17"/>
    </row>
    <row r="19765" spans="1:1" ht="16" x14ac:dyDescent="0.25">
      <c r="A19765" s="17"/>
    </row>
    <row r="19766" spans="1:1" ht="16" x14ac:dyDescent="0.25">
      <c r="A19766" s="17"/>
    </row>
    <row r="19767" spans="1:1" ht="16" x14ac:dyDescent="0.25">
      <c r="A19767" s="17"/>
    </row>
    <row r="19768" spans="1:1" ht="16" x14ac:dyDescent="0.25">
      <c r="A19768" s="17"/>
    </row>
    <row r="19769" spans="1:1" ht="16" x14ac:dyDescent="0.25">
      <c r="A19769" s="17"/>
    </row>
    <row r="19770" spans="1:1" ht="16" x14ac:dyDescent="0.25">
      <c r="A19770" s="17"/>
    </row>
    <row r="19771" spans="1:1" ht="16" x14ac:dyDescent="0.25">
      <c r="A19771" s="17"/>
    </row>
    <row r="19772" spans="1:1" ht="16" x14ac:dyDescent="0.25">
      <c r="A19772" s="17"/>
    </row>
    <row r="19773" spans="1:1" ht="16" x14ac:dyDescent="0.25">
      <c r="A19773" s="17"/>
    </row>
    <row r="19774" spans="1:1" ht="16" x14ac:dyDescent="0.25">
      <c r="A19774" s="17"/>
    </row>
    <row r="19775" spans="1:1" ht="16" x14ac:dyDescent="0.25">
      <c r="A19775" s="17"/>
    </row>
    <row r="19776" spans="1:1" ht="16" x14ac:dyDescent="0.25">
      <c r="A19776" s="17"/>
    </row>
    <row r="19777" spans="1:1" ht="16" x14ac:dyDescent="0.25">
      <c r="A19777" s="17"/>
    </row>
    <row r="19778" spans="1:1" ht="16" x14ac:dyDescent="0.25">
      <c r="A19778" s="17"/>
    </row>
    <row r="19779" spans="1:1" ht="16" x14ac:dyDescent="0.25">
      <c r="A19779" s="17"/>
    </row>
    <row r="19780" spans="1:1" ht="16" x14ac:dyDescent="0.25">
      <c r="A19780" s="17"/>
    </row>
    <row r="19781" spans="1:1" ht="16" x14ac:dyDescent="0.25">
      <c r="A19781" s="17"/>
    </row>
    <row r="19782" spans="1:1" ht="16" x14ac:dyDescent="0.25">
      <c r="A19782" s="17"/>
    </row>
    <row r="19783" spans="1:1" ht="16" x14ac:dyDescent="0.25">
      <c r="A19783" s="17"/>
    </row>
    <row r="19784" spans="1:1" ht="16" x14ac:dyDescent="0.25">
      <c r="A19784" s="17"/>
    </row>
    <row r="19785" spans="1:1" ht="16" x14ac:dyDescent="0.25">
      <c r="A19785" s="17"/>
    </row>
    <row r="19786" spans="1:1" ht="16" x14ac:dyDescent="0.25">
      <c r="A19786" s="17"/>
    </row>
    <row r="19787" spans="1:1" ht="16" x14ac:dyDescent="0.25">
      <c r="A19787" s="17"/>
    </row>
    <row r="19788" spans="1:1" ht="16" x14ac:dyDescent="0.25">
      <c r="A19788" s="17"/>
    </row>
    <row r="19789" spans="1:1" ht="16" x14ac:dyDescent="0.25">
      <c r="A19789" s="17"/>
    </row>
    <row r="19790" spans="1:1" ht="16" x14ac:dyDescent="0.25">
      <c r="A19790" s="17"/>
    </row>
    <row r="19791" spans="1:1" ht="16" x14ac:dyDescent="0.25">
      <c r="A19791" s="17"/>
    </row>
    <row r="19792" spans="1:1" ht="16" x14ac:dyDescent="0.25">
      <c r="A19792" s="17"/>
    </row>
    <row r="19793" spans="1:1" ht="16" x14ac:dyDescent="0.25">
      <c r="A19793" s="17"/>
    </row>
    <row r="19794" spans="1:1" ht="16" x14ac:dyDescent="0.25">
      <c r="A19794" s="17"/>
    </row>
    <row r="19795" spans="1:1" ht="16" x14ac:dyDescent="0.25">
      <c r="A19795" s="17"/>
    </row>
    <row r="19796" spans="1:1" ht="16" x14ac:dyDescent="0.25">
      <c r="A19796" s="17"/>
    </row>
    <row r="19797" spans="1:1" ht="16" x14ac:dyDescent="0.25">
      <c r="A19797" s="17"/>
    </row>
    <row r="19798" spans="1:1" ht="16" x14ac:dyDescent="0.25">
      <c r="A19798" s="17"/>
    </row>
    <row r="19799" spans="1:1" ht="16" x14ac:dyDescent="0.25">
      <c r="A19799" s="17"/>
    </row>
    <row r="19800" spans="1:1" ht="16" x14ac:dyDescent="0.25">
      <c r="A19800" s="17"/>
    </row>
    <row r="19801" spans="1:1" ht="16" x14ac:dyDescent="0.25">
      <c r="A19801" s="17"/>
    </row>
    <row r="19802" spans="1:1" ht="16" x14ac:dyDescent="0.25">
      <c r="A19802" s="17"/>
    </row>
    <row r="19803" spans="1:1" ht="16" x14ac:dyDescent="0.25">
      <c r="A19803" s="17"/>
    </row>
    <row r="19804" spans="1:1" ht="16" x14ac:dyDescent="0.25">
      <c r="A19804" s="17"/>
    </row>
    <row r="19805" spans="1:1" ht="16" x14ac:dyDescent="0.25">
      <c r="A19805" s="17"/>
    </row>
    <row r="19806" spans="1:1" ht="16" x14ac:dyDescent="0.25">
      <c r="A19806" s="17"/>
    </row>
    <row r="19807" spans="1:1" ht="16" x14ac:dyDescent="0.25">
      <c r="A19807" s="17"/>
    </row>
    <row r="19808" spans="1:1" ht="16" x14ac:dyDescent="0.25">
      <c r="A19808" s="17"/>
    </row>
    <row r="19809" spans="1:1" ht="16" x14ac:dyDescent="0.25">
      <c r="A19809" s="17"/>
    </row>
    <row r="19810" spans="1:1" ht="16" x14ac:dyDescent="0.25">
      <c r="A19810" s="17"/>
    </row>
    <row r="19811" spans="1:1" ht="16" x14ac:dyDescent="0.25">
      <c r="A19811" s="17"/>
    </row>
    <row r="19812" spans="1:1" ht="16" x14ac:dyDescent="0.25">
      <c r="A19812" s="17"/>
    </row>
    <row r="19813" spans="1:1" ht="16" x14ac:dyDescent="0.25">
      <c r="A19813" s="17"/>
    </row>
    <row r="19814" spans="1:1" ht="16" x14ac:dyDescent="0.25">
      <c r="A19814" s="17"/>
    </row>
    <row r="19815" spans="1:1" ht="16" x14ac:dyDescent="0.25">
      <c r="A19815" s="17"/>
    </row>
    <row r="19816" spans="1:1" ht="16" x14ac:dyDescent="0.25">
      <c r="A19816" s="17"/>
    </row>
    <row r="19817" spans="1:1" ht="16" x14ac:dyDescent="0.25">
      <c r="A19817" s="17"/>
    </row>
    <row r="19818" spans="1:1" ht="16" x14ac:dyDescent="0.25">
      <c r="A19818" s="17"/>
    </row>
    <row r="19819" spans="1:1" ht="16" x14ac:dyDescent="0.25">
      <c r="A19819" s="17"/>
    </row>
    <row r="19820" spans="1:1" ht="16" x14ac:dyDescent="0.25">
      <c r="A19820" s="17"/>
    </row>
    <row r="19821" spans="1:1" ht="16" x14ac:dyDescent="0.25">
      <c r="A19821" s="17"/>
    </row>
    <row r="19822" spans="1:1" ht="16" x14ac:dyDescent="0.25">
      <c r="A19822" s="17"/>
    </row>
    <row r="19823" spans="1:1" ht="16" x14ac:dyDescent="0.25">
      <c r="A19823" s="17"/>
    </row>
    <row r="19824" spans="1:1" ht="16" x14ac:dyDescent="0.25">
      <c r="A19824" s="17"/>
    </row>
    <row r="19825" spans="1:1" ht="16" x14ac:dyDescent="0.25">
      <c r="A19825" s="17"/>
    </row>
    <row r="19826" spans="1:1" ht="16" x14ac:dyDescent="0.25">
      <c r="A19826" s="17"/>
    </row>
    <row r="19827" spans="1:1" ht="16" x14ac:dyDescent="0.25">
      <c r="A19827" s="17"/>
    </row>
    <row r="19828" spans="1:1" ht="16" x14ac:dyDescent="0.25">
      <c r="A19828" s="17"/>
    </row>
    <row r="19829" spans="1:1" ht="16" x14ac:dyDescent="0.25">
      <c r="A19829" s="17"/>
    </row>
    <row r="19830" spans="1:1" ht="16" x14ac:dyDescent="0.25">
      <c r="A19830" s="17"/>
    </row>
    <row r="19831" spans="1:1" ht="16" x14ac:dyDescent="0.25">
      <c r="A19831" s="17"/>
    </row>
    <row r="19832" spans="1:1" ht="16" x14ac:dyDescent="0.25">
      <c r="A19832" s="17"/>
    </row>
    <row r="19833" spans="1:1" ht="16" x14ac:dyDescent="0.25">
      <c r="A19833" s="17"/>
    </row>
    <row r="19834" spans="1:1" ht="16" x14ac:dyDescent="0.25">
      <c r="A19834" s="17"/>
    </row>
    <row r="19835" spans="1:1" ht="16" x14ac:dyDescent="0.25">
      <c r="A19835" s="17"/>
    </row>
    <row r="19836" spans="1:1" ht="16" x14ac:dyDescent="0.25">
      <c r="A19836" s="17"/>
    </row>
    <row r="19837" spans="1:1" ht="16" x14ac:dyDescent="0.25">
      <c r="A19837" s="17"/>
    </row>
    <row r="19838" spans="1:1" ht="16" x14ac:dyDescent="0.25">
      <c r="A19838" s="17"/>
    </row>
    <row r="19839" spans="1:1" ht="16" x14ac:dyDescent="0.25">
      <c r="A19839" s="17"/>
    </row>
    <row r="19840" spans="1:1" ht="16" x14ac:dyDescent="0.25">
      <c r="A19840" s="17"/>
    </row>
    <row r="19841" spans="1:1" ht="16" x14ac:dyDescent="0.25">
      <c r="A19841" s="17"/>
    </row>
    <row r="19842" spans="1:1" ht="16" x14ac:dyDescent="0.25">
      <c r="A19842" s="17"/>
    </row>
    <row r="19843" spans="1:1" ht="16" x14ac:dyDescent="0.25">
      <c r="A19843" s="17"/>
    </row>
    <row r="19844" spans="1:1" ht="16" x14ac:dyDescent="0.25">
      <c r="A19844" s="17"/>
    </row>
    <row r="19845" spans="1:1" ht="16" x14ac:dyDescent="0.25">
      <c r="A19845" s="17"/>
    </row>
    <row r="19846" spans="1:1" ht="16" x14ac:dyDescent="0.25">
      <c r="A19846" s="17"/>
    </row>
    <row r="19847" spans="1:1" ht="16" x14ac:dyDescent="0.25">
      <c r="A19847" s="17"/>
    </row>
    <row r="19848" spans="1:1" ht="16" x14ac:dyDescent="0.25">
      <c r="A19848" s="17"/>
    </row>
    <row r="19849" spans="1:1" ht="16" x14ac:dyDescent="0.25">
      <c r="A19849" s="17"/>
    </row>
    <row r="19850" spans="1:1" ht="16" x14ac:dyDescent="0.25">
      <c r="A19850" s="17"/>
    </row>
    <row r="19851" spans="1:1" ht="16" x14ac:dyDescent="0.25">
      <c r="A19851" s="17"/>
    </row>
    <row r="19852" spans="1:1" ht="16" x14ac:dyDescent="0.25">
      <c r="A19852" s="17"/>
    </row>
    <row r="19853" spans="1:1" ht="16" x14ac:dyDescent="0.25">
      <c r="A19853" s="17"/>
    </row>
    <row r="19854" spans="1:1" ht="16" x14ac:dyDescent="0.25">
      <c r="A19854" s="17"/>
    </row>
    <row r="19855" spans="1:1" ht="16" x14ac:dyDescent="0.25">
      <c r="A19855" s="17"/>
    </row>
    <row r="19856" spans="1:1" ht="16" x14ac:dyDescent="0.25">
      <c r="A19856" s="17"/>
    </row>
    <row r="19857" spans="1:1" ht="16" x14ac:dyDescent="0.25">
      <c r="A19857" s="17"/>
    </row>
    <row r="19858" spans="1:1" ht="16" x14ac:dyDescent="0.25">
      <c r="A19858" s="17"/>
    </row>
    <row r="19859" spans="1:1" ht="16" x14ac:dyDescent="0.25">
      <c r="A19859" s="17"/>
    </row>
    <row r="19860" spans="1:1" ht="16" x14ac:dyDescent="0.25">
      <c r="A19860" s="17"/>
    </row>
    <row r="19861" spans="1:1" ht="16" x14ac:dyDescent="0.25">
      <c r="A19861" s="17"/>
    </row>
    <row r="19862" spans="1:1" ht="16" x14ac:dyDescent="0.25">
      <c r="A19862" s="17"/>
    </row>
    <row r="19863" spans="1:1" ht="16" x14ac:dyDescent="0.25">
      <c r="A19863" s="17"/>
    </row>
    <row r="19864" spans="1:1" ht="16" x14ac:dyDescent="0.25">
      <c r="A19864" s="17"/>
    </row>
    <row r="19865" spans="1:1" ht="16" x14ac:dyDescent="0.25">
      <c r="A19865" s="17"/>
    </row>
    <row r="19866" spans="1:1" ht="16" x14ac:dyDescent="0.25">
      <c r="A19866" s="17"/>
    </row>
    <row r="19867" spans="1:1" ht="16" x14ac:dyDescent="0.25">
      <c r="A19867" s="17"/>
    </row>
    <row r="19868" spans="1:1" ht="16" x14ac:dyDescent="0.25">
      <c r="A19868" s="17"/>
    </row>
    <row r="19869" spans="1:1" ht="16" x14ac:dyDescent="0.25">
      <c r="A19869" s="17"/>
    </row>
    <row r="19870" spans="1:1" ht="16" x14ac:dyDescent="0.25">
      <c r="A19870" s="17"/>
    </row>
    <row r="19871" spans="1:1" ht="16" x14ac:dyDescent="0.25">
      <c r="A19871" s="17"/>
    </row>
    <row r="19872" spans="1:1" ht="16" x14ac:dyDescent="0.25">
      <c r="A19872" s="17"/>
    </row>
    <row r="19873" spans="1:1" ht="16" x14ac:dyDescent="0.25">
      <c r="A19873" s="17"/>
    </row>
    <row r="19874" spans="1:1" ht="16" x14ac:dyDescent="0.25">
      <c r="A19874" s="17"/>
    </row>
    <row r="19875" spans="1:1" ht="16" x14ac:dyDescent="0.25">
      <c r="A19875" s="17"/>
    </row>
    <row r="19876" spans="1:1" ht="16" x14ac:dyDescent="0.25">
      <c r="A19876" s="17"/>
    </row>
    <row r="19877" spans="1:1" ht="16" x14ac:dyDescent="0.25">
      <c r="A19877" s="17"/>
    </row>
    <row r="19878" spans="1:1" ht="16" x14ac:dyDescent="0.25">
      <c r="A19878" s="17"/>
    </row>
    <row r="19879" spans="1:1" ht="16" x14ac:dyDescent="0.25">
      <c r="A19879" s="17"/>
    </row>
    <row r="19880" spans="1:1" ht="16" x14ac:dyDescent="0.25">
      <c r="A19880" s="17"/>
    </row>
    <row r="19881" spans="1:1" ht="16" x14ac:dyDescent="0.25">
      <c r="A19881" s="17"/>
    </row>
    <row r="19882" spans="1:1" ht="16" x14ac:dyDescent="0.25">
      <c r="A19882" s="17"/>
    </row>
    <row r="19883" spans="1:1" ht="16" x14ac:dyDescent="0.25">
      <c r="A19883" s="17"/>
    </row>
    <row r="19884" spans="1:1" ht="16" x14ac:dyDescent="0.25">
      <c r="A19884" s="17"/>
    </row>
    <row r="19885" spans="1:1" ht="16" x14ac:dyDescent="0.25">
      <c r="A19885" s="17"/>
    </row>
    <row r="19886" spans="1:1" ht="16" x14ac:dyDescent="0.25">
      <c r="A19886" s="17"/>
    </row>
    <row r="19887" spans="1:1" ht="16" x14ac:dyDescent="0.25">
      <c r="A19887" s="17"/>
    </row>
    <row r="19888" spans="1:1" ht="16" x14ac:dyDescent="0.25">
      <c r="A19888" s="17"/>
    </row>
    <row r="19889" spans="1:1" ht="16" x14ac:dyDescent="0.25">
      <c r="A19889" s="17"/>
    </row>
    <row r="19890" spans="1:1" ht="16" x14ac:dyDescent="0.25">
      <c r="A19890" s="17"/>
    </row>
    <row r="19891" spans="1:1" ht="16" x14ac:dyDescent="0.25">
      <c r="A19891" s="17"/>
    </row>
    <row r="19892" spans="1:1" ht="16" x14ac:dyDescent="0.25">
      <c r="A19892" s="17"/>
    </row>
    <row r="19893" spans="1:1" ht="16" x14ac:dyDescent="0.25">
      <c r="A19893" s="17"/>
    </row>
    <row r="19894" spans="1:1" ht="16" x14ac:dyDescent="0.25">
      <c r="A19894" s="17"/>
    </row>
    <row r="19895" spans="1:1" ht="16" x14ac:dyDescent="0.25">
      <c r="A19895" s="17"/>
    </row>
    <row r="19896" spans="1:1" ht="16" x14ac:dyDescent="0.25">
      <c r="A19896" s="17"/>
    </row>
    <row r="19897" spans="1:1" ht="16" x14ac:dyDescent="0.25">
      <c r="A19897" s="17"/>
    </row>
    <row r="19898" spans="1:1" ht="16" x14ac:dyDescent="0.25">
      <c r="A19898" s="17"/>
    </row>
    <row r="19899" spans="1:1" ht="16" x14ac:dyDescent="0.25">
      <c r="A19899" s="17"/>
    </row>
    <row r="19900" spans="1:1" ht="16" x14ac:dyDescent="0.25">
      <c r="A19900" s="17"/>
    </row>
    <row r="19901" spans="1:1" ht="16" x14ac:dyDescent="0.25">
      <c r="A19901" s="17"/>
    </row>
    <row r="19902" spans="1:1" ht="16" x14ac:dyDescent="0.25">
      <c r="A19902" s="17"/>
    </row>
    <row r="19903" spans="1:1" ht="16" x14ac:dyDescent="0.25">
      <c r="A19903" s="17"/>
    </row>
    <row r="19904" spans="1:1" ht="16" x14ac:dyDescent="0.25">
      <c r="A19904" s="17"/>
    </row>
    <row r="19905" spans="1:1" ht="16" x14ac:dyDescent="0.25">
      <c r="A19905" s="17"/>
    </row>
    <row r="19906" spans="1:1" ht="16" x14ac:dyDescent="0.25">
      <c r="A19906" s="17"/>
    </row>
    <row r="19907" spans="1:1" ht="16" x14ac:dyDescent="0.25">
      <c r="A19907" s="17"/>
    </row>
    <row r="19908" spans="1:1" ht="16" x14ac:dyDescent="0.25">
      <c r="A19908" s="17"/>
    </row>
    <row r="19909" spans="1:1" ht="16" x14ac:dyDescent="0.25">
      <c r="A19909" s="17"/>
    </row>
    <row r="19910" spans="1:1" ht="16" x14ac:dyDescent="0.25">
      <c r="A19910" s="17"/>
    </row>
    <row r="19911" spans="1:1" ht="16" x14ac:dyDescent="0.25">
      <c r="A19911" s="17"/>
    </row>
    <row r="19912" spans="1:1" ht="16" x14ac:dyDescent="0.25">
      <c r="A19912" s="17"/>
    </row>
    <row r="19913" spans="1:1" ht="16" x14ac:dyDescent="0.25">
      <c r="A19913" s="17"/>
    </row>
    <row r="19914" spans="1:1" ht="16" x14ac:dyDescent="0.25">
      <c r="A19914" s="17"/>
    </row>
    <row r="19915" spans="1:1" ht="16" x14ac:dyDescent="0.25">
      <c r="A19915" s="17"/>
    </row>
    <row r="19916" spans="1:1" ht="16" x14ac:dyDescent="0.25">
      <c r="A19916" s="17"/>
    </row>
    <row r="19917" spans="1:1" ht="16" x14ac:dyDescent="0.25">
      <c r="A19917" s="17"/>
    </row>
    <row r="19918" spans="1:1" ht="16" x14ac:dyDescent="0.25">
      <c r="A19918" s="17"/>
    </row>
    <row r="19919" spans="1:1" ht="16" x14ac:dyDescent="0.25">
      <c r="A19919" s="17"/>
    </row>
    <row r="19920" spans="1:1" ht="16" x14ac:dyDescent="0.25">
      <c r="A19920" s="17"/>
    </row>
    <row r="19921" spans="1:1" ht="16" x14ac:dyDescent="0.25">
      <c r="A19921" s="17"/>
    </row>
    <row r="19922" spans="1:1" ht="16" x14ac:dyDescent="0.25">
      <c r="A19922" s="17"/>
    </row>
    <row r="19923" spans="1:1" ht="16" x14ac:dyDescent="0.25">
      <c r="A19923" s="17"/>
    </row>
    <row r="19924" spans="1:1" ht="16" x14ac:dyDescent="0.25">
      <c r="A19924" s="17"/>
    </row>
    <row r="19925" spans="1:1" ht="16" x14ac:dyDescent="0.25">
      <c r="A19925" s="17"/>
    </row>
    <row r="19926" spans="1:1" ht="16" x14ac:dyDescent="0.25">
      <c r="A19926" s="17"/>
    </row>
    <row r="19927" spans="1:1" ht="16" x14ac:dyDescent="0.25">
      <c r="A19927" s="17"/>
    </row>
    <row r="19928" spans="1:1" ht="16" x14ac:dyDescent="0.25">
      <c r="A19928" s="17"/>
    </row>
    <row r="19929" spans="1:1" ht="16" x14ac:dyDescent="0.25">
      <c r="A19929" s="17"/>
    </row>
    <row r="19930" spans="1:1" ht="16" x14ac:dyDescent="0.25">
      <c r="A19930" s="17"/>
    </row>
    <row r="19931" spans="1:1" ht="16" x14ac:dyDescent="0.25">
      <c r="A19931" s="17"/>
    </row>
    <row r="19932" spans="1:1" ht="16" x14ac:dyDescent="0.25">
      <c r="A19932" s="17"/>
    </row>
    <row r="19933" spans="1:1" ht="16" x14ac:dyDescent="0.25">
      <c r="A19933" s="17"/>
    </row>
    <row r="19934" spans="1:1" ht="16" x14ac:dyDescent="0.25">
      <c r="A19934" s="17"/>
    </row>
    <row r="19935" spans="1:1" ht="16" x14ac:dyDescent="0.25">
      <c r="A19935" s="17"/>
    </row>
    <row r="19936" spans="1:1" ht="16" x14ac:dyDescent="0.25">
      <c r="A19936" s="17"/>
    </row>
    <row r="19937" spans="1:1" ht="16" x14ac:dyDescent="0.25">
      <c r="A19937" s="17"/>
    </row>
    <row r="19938" spans="1:1" ht="16" x14ac:dyDescent="0.25">
      <c r="A19938" s="17"/>
    </row>
    <row r="19939" spans="1:1" ht="16" x14ac:dyDescent="0.25">
      <c r="A19939" s="17"/>
    </row>
    <row r="19940" spans="1:1" ht="16" x14ac:dyDescent="0.25">
      <c r="A19940" s="17"/>
    </row>
    <row r="19941" spans="1:1" ht="16" x14ac:dyDescent="0.25">
      <c r="A19941" s="17"/>
    </row>
    <row r="19942" spans="1:1" ht="16" x14ac:dyDescent="0.25">
      <c r="A19942" s="17"/>
    </row>
    <row r="19943" spans="1:1" ht="16" x14ac:dyDescent="0.25">
      <c r="A19943" s="17"/>
    </row>
    <row r="19944" spans="1:1" ht="16" x14ac:dyDescent="0.25">
      <c r="A19944" s="17"/>
    </row>
    <row r="19945" spans="1:1" ht="16" x14ac:dyDescent="0.25">
      <c r="A19945" s="17"/>
    </row>
    <row r="19946" spans="1:1" ht="16" x14ac:dyDescent="0.25">
      <c r="A19946" s="17"/>
    </row>
    <row r="19947" spans="1:1" ht="16" x14ac:dyDescent="0.25">
      <c r="A19947" s="17"/>
    </row>
    <row r="19948" spans="1:1" ht="16" x14ac:dyDescent="0.25">
      <c r="A19948" s="17"/>
    </row>
    <row r="19949" spans="1:1" ht="16" x14ac:dyDescent="0.25">
      <c r="A19949" s="17"/>
    </row>
    <row r="19950" spans="1:1" ht="16" x14ac:dyDescent="0.25">
      <c r="A19950" s="17"/>
    </row>
    <row r="19951" spans="1:1" ht="16" x14ac:dyDescent="0.25">
      <c r="A19951" s="17"/>
    </row>
    <row r="19952" spans="1:1" ht="16" x14ac:dyDescent="0.25">
      <c r="A19952" s="17"/>
    </row>
    <row r="19953" spans="1:1" ht="16" x14ac:dyDescent="0.25">
      <c r="A19953" s="17"/>
    </row>
    <row r="19954" spans="1:1" ht="16" x14ac:dyDescent="0.25">
      <c r="A19954" s="17"/>
    </row>
    <row r="19955" spans="1:1" ht="16" x14ac:dyDescent="0.25">
      <c r="A19955" s="17"/>
    </row>
    <row r="19956" spans="1:1" ht="16" x14ac:dyDescent="0.25">
      <c r="A19956" s="17"/>
    </row>
    <row r="19957" spans="1:1" ht="16" x14ac:dyDescent="0.25">
      <c r="A19957" s="17"/>
    </row>
    <row r="19958" spans="1:1" ht="16" x14ac:dyDescent="0.25">
      <c r="A19958" s="17"/>
    </row>
    <row r="19959" spans="1:1" ht="16" x14ac:dyDescent="0.25">
      <c r="A19959" s="17"/>
    </row>
    <row r="19960" spans="1:1" ht="16" x14ac:dyDescent="0.25">
      <c r="A19960" s="17"/>
    </row>
    <row r="19961" spans="1:1" ht="16" x14ac:dyDescent="0.25">
      <c r="A19961" s="17"/>
    </row>
    <row r="19962" spans="1:1" ht="16" x14ac:dyDescent="0.25">
      <c r="A19962" s="17"/>
    </row>
    <row r="19963" spans="1:1" ht="16" x14ac:dyDescent="0.25">
      <c r="A19963" s="17"/>
    </row>
    <row r="19964" spans="1:1" ht="16" x14ac:dyDescent="0.25">
      <c r="A19964" s="17"/>
    </row>
    <row r="19965" spans="1:1" ht="16" x14ac:dyDescent="0.25">
      <c r="A19965" s="17"/>
    </row>
    <row r="19966" spans="1:1" ht="16" x14ac:dyDescent="0.25">
      <c r="A19966" s="17"/>
    </row>
    <row r="19967" spans="1:1" ht="16" x14ac:dyDescent="0.25">
      <c r="A19967" s="17"/>
    </row>
    <row r="19968" spans="1:1" ht="16" x14ac:dyDescent="0.25">
      <c r="A19968" s="17"/>
    </row>
    <row r="19969" spans="1:1" ht="16" x14ac:dyDescent="0.25">
      <c r="A19969" s="17"/>
    </row>
    <row r="19970" spans="1:1" ht="16" x14ac:dyDescent="0.25">
      <c r="A19970" s="17"/>
    </row>
    <row r="19971" spans="1:1" ht="16" x14ac:dyDescent="0.25">
      <c r="A19971" s="17"/>
    </row>
    <row r="19972" spans="1:1" ht="16" x14ac:dyDescent="0.25">
      <c r="A19972" s="17"/>
    </row>
    <row r="19973" spans="1:1" ht="16" x14ac:dyDescent="0.25">
      <c r="A19973" s="17"/>
    </row>
    <row r="19974" spans="1:1" ht="16" x14ac:dyDescent="0.25">
      <c r="A19974" s="17"/>
    </row>
    <row r="19975" spans="1:1" ht="16" x14ac:dyDescent="0.25">
      <c r="A19975" s="17"/>
    </row>
    <row r="19976" spans="1:1" ht="16" x14ac:dyDescent="0.25">
      <c r="A19976" s="17"/>
    </row>
    <row r="19977" spans="1:1" ht="16" x14ac:dyDescent="0.25">
      <c r="A19977" s="17"/>
    </row>
    <row r="19978" spans="1:1" ht="16" x14ac:dyDescent="0.25">
      <c r="A19978" s="17"/>
    </row>
    <row r="19979" spans="1:1" ht="16" x14ac:dyDescent="0.25">
      <c r="A19979" s="17"/>
    </row>
    <row r="19980" spans="1:1" ht="16" x14ac:dyDescent="0.25">
      <c r="A19980" s="17"/>
    </row>
    <row r="19981" spans="1:1" ht="16" x14ac:dyDescent="0.25">
      <c r="A19981" s="17"/>
    </row>
    <row r="19982" spans="1:1" ht="16" x14ac:dyDescent="0.25">
      <c r="A19982" s="17"/>
    </row>
    <row r="19983" spans="1:1" ht="16" x14ac:dyDescent="0.25">
      <c r="A19983" s="17"/>
    </row>
    <row r="19984" spans="1:1" ht="16" x14ac:dyDescent="0.25">
      <c r="A19984" s="17"/>
    </row>
    <row r="19985" spans="1:1" ht="16" x14ac:dyDescent="0.25">
      <c r="A19985" s="17"/>
    </row>
    <row r="19986" spans="1:1" ht="16" x14ac:dyDescent="0.25">
      <c r="A19986" s="17"/>
    </row>
    <row r="19987" spans="1:1" ht="16" x14ac:dyDescent="0.25">
      <c r="A19987" s="17"/>
    </row>
    <row r="19988" spans="1:1" ht="16" x14ac:dyDescent="0.25">
      <c r="A19988" s="17"/>
    </row>
    <row r="19989" spans="1:1" ht="16" x14ac:dyDescent="0.25">
      <c r="A19989" s="17"/>
    </row>
    <row r="19990" spans="1:1" ht="16" x14ac:dyDescent="0.25">
      <c r="A19990" s="17"/>
    </row>
    <row r="19991" spans="1:1" ht="16" x14ac:dyDescent="0.25">
      <c r="A19991" s="17"/>
    </row>
    <row r="19992" spans="1:1" ht="16" x14ac:dyDescent="0.25">
      <c r="A19992" s="17"/>
    </row>
    <row r="19993" spans="1:1" ht="16" x14ac:dyDescent="0.25">
      <c r="A19993" s="17"/>
    </row>
    <row r="19994" spans="1:1" ht="16" x14ac:dyDescent="0.25">
      <c r="A19994" s="17"/>
    </row>
    <row r="19995" spans="1:1" ht="16" x14ac:dyDescent="0.25">
      <c r="A19995" s="17"/>
    </row>
    <row r="19996" spans="1:1" ht="16" x14ac:dyDescent="0.25">
      <c r="A19996" s="17"/>
    </row>
    <row r="19997" spans="1:1" ht="16" x14ac:dyDescent="0.25">
      <c r="A19997" s="17"/>
    </row>
    <row r="19998" spans="1:1" ht="16" x14ac:dyDescent="0.25">
      <c r="A19998" s="17"/>
    </row>
    <row r="19999" spans="1:1" ht="16" x14ac:dyDescent="0.25">
      <c r="A19999" s="17"/>
    </row>
    <row r="20000" spans="1:1" ht="16" x14ac:dyDescent="0.25">
      <c r="A20000" s="17"/>
    </row>
    <row r="20001" spans="1:1" ht="16" x14ac:dyDescent="0.25">
      <c r="A20001" s="17"/>
    </row>
    <row r="20002" spans="1:1" ht="16" x14ac:dyDescent="0.25">
      <c r="A20002" s="17"/>
    </row>
    <row r="20003" spans="1:1" ht="16" x14ac:dyDescent="0.25">
      <c r="A20003" s="17"/>
    </row>
    <row r="20004" spans="1:1" ht="16" x14ac:dyDescent="0.25">
      <c r="A20004" s="17"/>
    </row>
    <row r="20005" spans="1:1" ht="16" x14ac:dyDescent="0.25">
      <c r="A20005" s="17"/>
    </row>
    <row r="20006" spans="1:1" ht="16" x14ac:dyDescent="0.25">
      <c r="A20006" s="17"/>
    </row>
    <row r="20007" spans="1:1" ht="16" x14ac:dyDescent="0.25">
      <c r="A20007" s="17"/>
    </row>
    <row r="20008" spans="1:1" ht="16" x14ac:dyDescent="0.25">
      <c r="A20008" s="17"/>
    </row>
    <row r="20009" spans="1:1" ht="16" x14ac:dyDescent="0.25">
      <c r="A20009" s="17"/>
    </row>
    <row r="20010" spans="1:1" ht="16" x14ac:dyDescent="0.25">
      <c r="A20010" s="17"/>
    </row>
    <row r="20011" spans="1:1" ht="16" x14ac:dyDescent="0.25">
      <c r="A20011" s="17"/>
    </row>
    <row r="20012" spans="1:1" ht="16" x14ac:dyDescent="0.25">
      <c r="A20012" s="17"/>
    </row>
    <row r="20013" spans="1:1" ht="16" x14ac:dyDescent="0.25">
      <c r="A20013" s="17"/>
    </row>
    <row r="20014" spans="1:1" ht="16" x14ac:dyDescent="0.25">
      <c r="A20014" s="17"/>
    </row>
    <row r="20015" spans="1:1" ht="16" x14ac:dyDescent="0.25">
      <c r="A20015" s="17"/>
    </row>
    <row r="20016" spans="1:1" ht="16" x14ac:dyDescent="0.25">
      <c r="A20016" s="17"/>
    </row>
    <row r="20017" spans="1:1" ht="16" x14ac:dyDescent="0.25">
      <c r="A20017" s="17"/>
    </row>
    <row r="20018" spans="1:1" ht="16" x14ac:dyDescent="0.25">
      <c r="A20018" s="17"/>
    </row>
    <row r="20019" spans="1:1" ht="16" x14ac:dyDescent="0.25">
      <c r="A20019" s="17"/>
    </row>
    <row r="20020" spans="1:1" ht="16" x14ac:dyDescent="0.25">
      <c r="A20020" s="17"/>
    </row>
    <row r="20021" spans="1:1" ht="16" x14ac:dyDescent="0.25">
      <c r="A20021" s="17"/>
    </row>
    <row r="20022" spans="1:1" ht="16" x14ac:dyDescent="0.25">
      <c r="A20022" s="17"/>
    </row>
    <row r="20023" spans="1:1" ht="16" x14ac:dyDescent="0.25">
      <c r="A20023" s="17"/>
    </row>
    <row r="20024" spans="1:1" ht="16" x14ac:dyDescent="0.25">
      <c r="A20024" s="17"/>
    </row>
    <row r="20025" spans="1:1" ht="16" x14ac:dyDescent="0.25">
      <c r="A20025" s="17"/>
    </row>
    <row r="20026" spans="1:1" ht="16" x14ac:dyDescent="0.25">
      <c r="A20026" s="17"/>
    </row>
    <row r="20027" spans="1:1" ht="16" x14ac:dyDescent="0.25">
      <c r="A20027" s="17"/>
    </row>
    <row r="20028" spans="1:1" ht="16" x14ac:dyDescent="0.25">
      <c r="A20028" s="17"/>
    </row>
    <row r="20029" spans="1:1" ht="16" x14ac:dyDescent="0.25">
      <c r="A20029" s="17"/>
    </row>
    <row r="20030" spans="1:1" ht="16" x14ac:dyDescent="0.25">
      <c r="A20030" s="17"/>
    </row>
    <row r="20031" spans="1:1" ht="16" x14ac:dyDescent="0.25">
      <c r="A20031" s="17"/>
    </row>
    <row r="20032" spans="1:1" ht="16" x14ac:dyDescent="0.25">
      <c r="A20032" s="17"/>
    </row>
    <row r="20033" spans="1:1" ht="16" x14ac:dyDescent="0.25">
      <c r="A20033" s="17"/>
    </row>
    <row r="20034" spans="1:1" ht="16" x14ac:dyDescent="0.25">
      <c r="A20034" s="17"/>
    </row>
    <row r="20035" spans="1:1" ht="16" x14ac:dyDescent="0.25">
      <c r="A20035" s="17"/>
    </row>
    <row r="20036" spans="1:1" ht="16" x14ac:dyDescent="0.25">
      <c r="A20036" s="17"/>
    </row>
    <row r="20037" spans="1:1" ht="16" x14ac:dyDescent="0.25">
      <c r="A20037" s="17"/>
    </row>
    <row r="20038" spans="1:1" ht="16" x14ac:dyDescent="0.25">
      <c r="A20038" s="17"/>
    </row>
    <row r="20039" spans="1:1" ht="16" x14ac:dyDescent="0.25">
      <c r="A20039" s="17"/>
    </row>
    <row r="20040" spans="1:1" ht="16" x14ac:dyDescent="0.25">
      <c r="A20040" s="17"/>
    </row>
    <row r="20041" spans="1:1" ht="16" x14ac:dyDescent="0.25">
      <c r="A20041" s="17"/>
    </row>
    <row r="20042" spans="1:1" ht="16" x14ac:dyDescent="0.25">
      <c r="A20042" s="17"/>
    </row>
    <row r="20043" spans="1:1" ht="16" x14ac:dyDescent="0.25">
      <c r="A20043" s="17"/>
    </row>
    <row r="20044" spans="1:1" ht="16" x14ac:dyDescent="0.25">
      <c r="A20044" s="17"/>
    </row>
    <row r="20045" spans="1:1" ht="16" x14ac:dyDescent="0.25">
      <c r="A20045" s="17"/>
    </row>
    <row r="20046" spans="1:1" ht="16" x14ac:dyDescent="0.25">
      <c r="A20046" s="17"/>
    </row>
    <row r="20047" spans="1:1" ht="16" x14ac:dyDescent="0.25">
      <c r="A20047" s="17"/>
    </row>
    <row r="20048" spans="1:1" ht="16" x14ac:dyDescent="0.25">
      <c r="A20048" s="17"/>
    </row>
    <row r="20049" spans="1:1" ht="16" x14ac:dyDescent="0.25">
      <c r="A20049" s="17"/>
    </row>
    <row r="20050" spans="1:1" ht="16" x14ac:dyDescent="0.25">
      <c r="A20050" s="17"/>
    </row>
    <row r="20051" spans="1:1" ht="16" x14ac:dyDescent="0.25">
      <c r="A20051" s="17"/>
    </row>
    <row r="20052" spans="1:1" ht="16" x14ac:dyDescent="0.25">
      <c r="A20052" s="17"/>
    </row>
    <row r="20053" spans="1:1" ht="16" x14ac:dyDescent="0.25">
      <c r="A20053" s="17"/>
    </row>
    <row r="20054" spans="1:1" ht="16" x14ac:dyDescent="0.25">
      <c r="A20054" s="17"/>
    </row>
    <row r="20055" spans="1:1" ht="16" x14ac:dyDescent="0.25">
      <c r="A20055" s="17"/>
    </row>
    <row r="20056" spans="1:1" ht="16" x14ac:dyDescent="0.25">
      <c r="A20056" s="17"/>
    </row>
    <row r="20057" spans="1:1" ht="16" x14ac:dyDescent="0.25">
      <c r="A20057" s="17"/>
    </row>
    <row r="20058" spans="1:1" ht="16" x14ac:dyDescent="0.25">
      <c r="A20058" s="17"/>
    </row>
    <row r="20059" spans="1:1" ht="16" x14ac:dyDescent="0.25">
      <c r="A20059" s="17"/>
    </row>
    <row r="20060" spans="1:1" ht="16" x14ac:dyDescent="0.25">
      <c r="A20060" s="17"/>
    </row>
    <row r="20061" spans="1:1" ht="16" x14ac:dyDescent="0.25">
      <c r="A20061" s="17"/>
    </row>
    <row r="20062" spans="1:1" ht="16" x14ac:dyDescent="0.25">
      <c r="A20062" s="17"/>
    </row>
    <row r="20063" spans="1:1" ht="16" x14ac:dyDescent="0.25">
      <c r="A20063" s="17"/>
    </row>
    <row r="20064" spans="1:1" ht="16" x14ac:dyDescent="0.25">
      <c r="A20064" s="17"/>
    </row>
    <row r="20065" spans="1:1" ht="16" x14ac:dyDescent="0.25">
      <c r="A20065" s="17"/>
    </row>
    <row r="20066" spans="1:1" ht="16" x14ac:dyDescent="0.25">
      <c r="A20066" s="17"/>
    </row>
    <row r="20067" spans="1:1" ht="16" x14ac:dyDescent="0.25">
      <c r="A20067" s="17"/>
    </row>
    <row r="20068" spans="1:1" ht="16" x14ac:dyDescent="0.25">
      <c r="A20068" s="17"/>
    </row>
    <row r="20069" spans="1:1" ht="16" x14ac:dyDescent="0.25">
      <c r="A20069" s="17"/>
    </row>
    <row r="20070" spans="1:1" ht="16" x14ac:dyDescent="0.25">
      <c r="A20070" s="17"/>
    </row>
    <row r="20071" spans="1:1" ht="16" x14ac:dyDescent="0.25">
      <c r="A20071" s="17"/>
    </row>
    <row r="20072" spans="1:1" ht="16" x14ac:dyDescent="0.25">
      <c r="A20072" s="17"/>
    </row>
    <row r="20073" spans="1:1" ht="16" x14ac:dyDescent="0.25">
      <c r="A20073" s="17"/>
    </row>
    <row r="20074" spans="1:1" ht="16" x14ac:dyDescent="0.25">
      <c r="A20074" s="17"/>
    </row>
    <row r="20075" spans="1:1" ht="16" x14ac:dyDescent="0.25">
      <c r="A20075" s="17"/>
    </row>
    <row r="20076" spans="1:1" ht="16" x14ac:dyDescent="0.25">
      <c r="A20076" s="17"/>
    </row>
    <row r="20077" spans="1:1" ht="16" x14ac:dyDescent="0.25">
      <c r="A20077" s="17"/>
    </row>
    <row r="20078" spans="1:1" ht="16" x14ac:dyDescent="0.25">
      <c r="A20078" s="17"/>
    </row>
    <row r="20079" spans="1:1" ht="16" x14ac:dyDescent="0.25">
      <c r="A20079" s="17"/>
    </row>
    <row r="20080" spans="1:1" ht="16" x14ac:dyDescent="0.25">
      <c r="A20080" s="17"/>
    </row>
    <row r="20081" spans="1:1" ht="16" x14ac:dyDescent="0.25">
      <c r="A20081" s="17"/>
    </row>
    <row r="20082" spans="1:1" ht="16" x14ac:dyDescent="0.25">
      <c r="A20082" s="17"/>
    </row>
    <row r="20083" spans="1:1" ht="16" x14ac:dyDescent="0.25">
      <c r="A20083" s="17"/>
    </row>
    <row r="20084" spans="1:1" ht="16" x14ac:dyDescent="0.25">
      <c r="A20084" s="17"/>
    </row>
    <row r="20085" spans="1:1" ht="16" x14ac:dyDescent="0.25">
      <c r="A20085" s="17"/>
    </row>
    <row r="20086" spans="1:1" ht="16" x14ac:dyDescent="0.25">
      <c r="A20086" s="17"/>
    </row>
    <row r="20087" spans="1:1" ht="16" x14ac:dyDescent="0.25">
      <c r="A20087" s="17"/>
    </row>
    <row r="20088" spans="1:1" ht="16" x14ac:dyDescent="0.25">
      <c r="A20088" s="17"/>
    </row>
    <row r="20089" spans="1:1" ht="16" x14ac:dyDescent="0.25">
      <c r="A20089" s="17"/>
    </row>
    <row r="20090" spans="1:1" ht="16" x14ac:dyDescent="0.25">
      <c r="A20090" s="17"/>
    </row>
    <row r="20091" spans="1:1" ht="16" x14ac:dyDescent="0.25">
      <c r="A20091" s="17"/>
    </row>
    <row r="20092" spans="1:1" ht="16" x14ac:dyDescent="0.25">
      <c r="A20092" s="17"/>
    </row>
    <row r="20093" spans="1:1" ht="16" x14ac:dyDescent="0.25">
      <c r="A20093" s="17"/>
    </row>
    <row r="20094" spans="1:1" ht="16" x14ac:dyDescent="0.25">
      <c r="A20094" s="17"/>
    </row>
    <row r="20095" spans="1:1" ht="16" x14ac:dyDescent="0.25">
      <c r="A20095" s="17"/>
    </row>
    <row r="20096" spans="1:1" ht="16" x14ac:dyDescent="0.25">
      <c r="A20096" s="17"/>
    </row>
    <row r="20097" spans="1:1" ht="16" x14ac:dyDescent="0.25">
      <c r="A20097" s="17"/>
    </row>
    <row r="20098" spans="1:1" ht="16" x14ac:dyDescent="0.25">
      <c r="A20098" s="17"/>
    </row>
    <row r="20099" spans="1:1" ht="16" x14ac:dyDescent="0.25">
      <c r="A20099" s="17"/>
    </row>
    <row r="20100" spans="1:1" ht="16" x14ac:dyDescent="0.25">
      <c r="A20100" s="17"/>
    </row>
    <row r="20101" spans="1:1" ht="16" x14ac:dyDescent="0.25">
      <c r="A20101" s="17"/>
    </row>
    <row r="20102" spans="1:1" ht="16" x14ac:dyDescent="0.25">
      <c r="A20102" s="17"/>
    </row>
    <row r="20103" spans="1:1" ht="16" x14ac:dyDescent="0.25">
      <c r="A20103" s="17"/>
    </row>
    <row r="20104" spans="1:1" ht="16" x14ac:dyDescent="0.25">
      <c r="A20104" s="17"/>
    </row>
    <row r="20105" spans="1:1" ht="16" x14ac:dyDescent="0.25">
      <c r="A20105" s="17"/>
    </row>
    <row r="20106" spans="1:1" ht="16" x14ac:dyDescent="0.25">
      <c r="A20106" s="17"/>
    </row>
    <row r="20107" spans="1:1" ht="16" x14ac:dyDescent="0.25">
      <c r="A20107" s="17"/>
    </row>
    <row r="20108" spans="1:1" ht="16" x14ac:dyDescent="0.25">
      <c r="A20108" s="17"/>
    </row>
    <row r="20109" spans="1:1" ht="16" x14ac:dyDescent="0.25">
      <c r="A20109" s="17"/>
    </row>
    <row r="20110" spans="1:1" ht="16" x14ac:dyDescent="0.25">
      <c r="A20110" s="17"/>
    </row>
    <row r="20111" spans="1:1" ht="16" x14ac:dyDescent="0.25">
      <c r="A20111" s="17"/>
    </row>
    <row r="20112" spans="1:1" ht="16" x14ac:dyDescent="0.25">
      <c r="A20112" s="17"/>
    </row>
    <row r="20113" spans="1:1" ht="16" x14ac:dyDescent="0.25">
      <c r="A20113" s="17"/>
    </row>
    <row r="20114" spans="1:1" ht="16" x14ac:dyDescent="0.25">
      <c r="A20114" s="17"/>
    </row>
    <row r="20115" spans="1:1" ht="16" x14ac:dyDescent="0.25">
      <c r="A20115" s="17"/>
    </row>
    <row r="20116" spans="1:1" ht="16" x14ac:dyDescent="0.25">
      <c r="A20116" s="17"/>
    </row>
    <row r="20117" spans="1:1" ht="16" x14ac:dyDescent="0.25">
      <c r="A20117" s="17"/>
    </row>
    <row r="20118" spans="1:1" ht="16" x14ac:dyDescent="0.25">
      <c r="A20118" s="17"/>
    </row>
    <row r="20119" spans="1:1" ht="16" x14ac:dyDescent="0.25">
      <c r="A20119" s="17"/>
    </row>
    <row r="20120" spans="1:1" ht="16" x14ac:dyDescent="0.25">
      <c r="A20120" s="17"/>
    </row>
    <row r="20121" spans="1:1" ht="16" x14ac:dyDescent="0.25">
      <c r="A20121" s="17"/>
    </row>
    <row r="20122" spans="1:1" ht="16" x14ac:dyDescent="0.25">
      <c r="A20122" s="17"/>
    </row>
    <row r="20123" spans="1:1" ht="16" x14ac:dyDescent="0.25">
      <c r="A20123" s="17"/>
    </row>
    <row r="20124" spans="1:1" ht="16" x14ac:dyDescent="0.25">
      <c r="A20124" s="17"/>
    </row>
    <row r="20125" spans="1:1" ht="16" x14ac:dyDescent="0.25">
      <c r="A20125" s="17"/>
    </row>
    <row r="20126" spans="1:1" ht="16" x14ac:dyDescent="0.25">
      <c r="A20126" s="17"/>
    </row>
    <row r="20127" spans="1:1" ht="16" x14ac:dyDescent="0.25">
      <c r="A20127" s="17"/>
    </row>
    <row r="20128" spans="1:1" ht="16" x14ac:dyDescent="0.25">
      <c r="A20128" s="17"/>
    </row>
    <row r="20129" spans="1:1" ht="16" x14ac:dyDescent="0.25">
      <c r="A20129" s="17"/>
    </row>
    <row r="20130" spans="1:1" ht="16" x14ac:dyDescent="0.25">
      <c r="A20130" s="17"/>
    </row>
    <row r="20131" spans="1:1" ht="16" x14ac:dyDescent="0.25">
      <c r="A20131" s="17"/>
    </row>
    <row r="20132" spans="1:1" ht="16" x14ac:dyDescent="0.25">
      <c r="A20132" s="17"/>
    </row>
    <row r="20133" spans="1:1" ht="16" x14ac:dyDescent="0.25">
      <c r="A20133" s="17"/>
    </row>
    <row r="20134" spans="1:1" ht="16" x14ac:dyDescent="0.25">
      <c r="A20134" s="17"/>
    </row>
    <row r="20135" spans="1:1" ht="16" x14ac:dyDescent="0.25">
      <c r="A20135" s="17"/>
    </row>
    <row r="20136" spans="1:1" ht="16" x14ac:dyDescent="0.25">
      <c r="A20136" s="17"/>
    </row>
    <row r="20137" spans="1:1" ht="16" x14ac:dyDescent="0.25">
      <c r="A20137" s="17"/>
    </row>
    <row r="20138" spans="1:1" ht="16" x14ac:dyDescent="0.25">
      <c r="A20138" s="17"/>
    </row>
    <row r="20139" spans="1:1" ht="16" x14ac:dyDescent="0.25">
      <c r="A20139" s="17"/>
    </row>
    <row r="20140" spans="1:1" ht="16" x14ac:dyDescent="0.25">
      <c r="A20140" s="17"/>
    </row>
    <row r="20141" spans="1:1" ht="16" x14ac:dyDescent="0.25">
      <c r="A20141" s="17"/>
    </row>
    <row r="20142" spans="1:1" ht="16" x14ac:dyDescent="0.25">
      <c r="A20142" s="17"/>
    </row>
    <row r="20143" spans="1:1" ht="16" x14ac:dyDescent="0.25">
      <c r="A20143" s="17"/>
    </row>
    <row r="20144" spans="1:1" ht="16" x14ac:dyDescent="0.25">
      <c r="A20144" s="17"/>
    </row>
    <row r="20145" spans="1:1" ht="16" x14ac:dyDescent="0.25">
      <c r="A20145" s="17"/>
    </row>
    <row r="20146" spans="1:1" ht="16" x14ac:dyDescent="0.25">
      <c r="A20146" s="17"/>
    </row>
    <row r="20147" spans="1:1" ht="16" x14ac:dyDescent="0.25">
      <c r="A20147" s="17"/>
    </row>
    <row r="20148" spans="1:1" ht="16" x14ac:dyDescent="0.25">
      <c r="A20148" s="17"/>
    </row>
    <row r="20149" spans="1:1" ht="16" x14ac:dyDescent="0.25">
      <c r="A20149" s="17"/>
    </row>
    <row r="20150" spans="1:1" ht="16" x14ac:dyDescent="0.25">
      <c r="A20150" s="17"/>
    </row>
    <row r="20151" spans="1:1" ht="16" x14ac:dyDescent="0.25">
      <c r="A20151" s="17"/>
    </row>
    <row r="20152" spans="1:1" ht="16" x14ac:dyDescent="0.25">
      <c r="A20152" s="17"/>
    </row>
    <row r="20153" spans="1:1" ht="16" x14ac:dyDescent="0.25">
      <c r="A20153" s="17"/>
    </row>
    <row r="20154" spans="1:1" ht="16" x14ac:dyDescent="0.25">
      <c r="A20154" s="17"/>
    </row>
    <row r="20155" spans="1:1" ht="16" x14ac:dyDescent="0.25">
      <c r="A20155" s="17"/>
    </row>
    <row r="20156" spans="1:1" ht="16" x14ac:dyDescent="0.25">
      <c r="A20156" s="17"/>
    </row>
    <row r="20157" spans="1:1" ht="16" x14ac:dyDescent="0.25">
      <c r="A20157" s="17"/>
    </row>
    <row r="20158" spans="1:1" ht="16" x14ac:dyDescent="0.25">
      <c r="A20158" s="17"/>
    </row>
    <row r="20159" spans="1:1" ht="16" x14ac:dyDescent="0.25">
      <c r="A20159" s="17"/>
    </row>
    <row r="20160" spans="1:1" ht="16" x14ac:dyDescent="0.25">
      <c r="A20160" s="17"/>
    </row>
    <row r="20161" spans="1:1" ht="16" x14ac:dyDescent="0.25">
      <c r="A20161" s="17"/>
    </row>
    <row r="20162" spans="1:1" ht="16" x14ac:dyDescent="0.25">
      <c r="A20162" s="17"/>
    </row>
    <row r="20163" spans="1:1" ht="16" x14ac:dyDescent="0.25">
      <c r="A20163" s="17"/>
    </row>
    <row r="20164" spans="1:1" ht="16" x14ac:dyDescent="0.25">
      <c r="A20164" s="17"/>
    </row>
    <row r="20165" spans="1:1" ht="16" x14ac:dyDescent="0.25">
      <c r="A20165" s="17"/>
    </row>
    <row r="20166" spans="1:1" ht="16" x14ac:dyDescent="0.25">
      <c r="A20166" s="17"/>
    </row>
    <row r="20167" spans="1:1" ht="16" x14ac:dyDescent="0.25">
      <c r="A20167" s="17"/>
    </row>
    <row r="20168" spans="1:1" ht="16" x14ac:dyDescent="0.25">
      <c r="A20168" s="17"/>
    </row>
    <row r="20169" spans="1:1" ht="16" x14ac:dyDescent="0.25">
      <c r="A20169" s="17"/>
    </row>
    <row r="20170" spans="1:1" ht="16" x14ac:dyDescent="0.25">
      <c r="A20170" s="17"/>
    </row>
    <row r="20171" spans="1:1" ht="16" x14ac:dyDescent="0.25">
      <c r="A20171" s="17"/>
    </row>
    <row r="20172" spans="1:1" ht="16" x14ac:dyDescent="0.25">
      <c r="A20172" s="17"/>
    </row>
    <row r="20173" spans="1:1" ht="16" x14ac:dyDescent="0.25">
      <c r="A20173" s="17"/>
    </row>
    <row r="20174" spans="1:1" ht="16" x14ac:dyDescent="0.25">
      <c r="A20174" s="17"/>
    </row>
    <row r="20175" spans="1:1" ht="16" x14ac:dyDescent="0.25">
      <c r="A20175" s="17"/>
    </row>
    <row r="20176" spans="1:1" ht="16" x14ac:dyDescent="0.25">
      <c r="A20176" s="17"/>
    </row>
    <row r="20177" spans="1:1" ht="16" x14ac:dyDescent="0.25">
      <c r="A20177" s="17"/>
    </row>
    <row r="20178" spans="1:1" ht="16" x14ac:dyDescent="0.25">
      <c r="A20178" s="17"/>
    </row>
    <row r="20179" spans="1:1" ht="16" x14ac:dyDescent="0.25">
      <c r="A20179" s="17"/>
    </row>
    <row r="20180" spans="1:1" ht="16" x14ac:dyDescent="0.25">
      <c r="A20180" s="17"/>
    </row>
    <row r="20181" spans="1:1" ht="16" x14ac:dyDescent="0.25">
      <c r="A20181" s="17"/>
    </row>
    <row r="20182" spans="1:1" ht="16" x14ac:dyDescent="0.25">
      <c r="A20182" s="17"/>
    </row>
    <row r="20183" spans="1:1" ht="16" x14ac:dyDescent="0.25">
      <c r="A20183" s="17"/>
    </row>
    <row r="20184" spans="1:1" ht="16" x14ac:dyDescent="0.25">
      <c r="A20184" s="17"/>
    </row>
    <row r="20185" spans="1:1" ht="16" x14ac:dyDescent="0.25">
      <c r="A20185" s="17"/>
    </row>
    <row r="20186" spans="1:1" ht="16" x14ac:dyDescent="0.25">
      <c r="A20186" s="17"/>
    </row>
    <row r="20187" spans="1:1" ht="16" x14ac:dyDescent="0.25">
      <c r="A20187" s="17"/>
    </row>
    <row r="20188" spans="1:1" ht="16" x14ac:dyDescent="0.25">
      <c r="A20188" s="17"/>
    </row>
    <row r="20189" spans="1:1" ht="16" x14ac:dyDescent="0.25">
      <c r="A20189" s="17"/>
    </row>
    <row r="20190" spans="1:1" ht="16" x14ac:dyDescent="0.25">
      <c r="A20190" s="17"/>
    </row>
    <row r="20191" spans="1:1" ht="16" x14ac:dyDescent="0.25">
      <c r="A20191" s="17"/>
    </row>
    <row r="20192" spans="1:1" ht="16" x14ac:dyDescent="0.25">
      <c r="A20192" s="17"/>
    </row>
    <row r="20193" spans="1:1" ht="16" x14ac:dyDescent="0.25">
      <c r="A20193" s="17"/>
    </row>
    <row r="20194" spans="1:1" ht="16" x14ac:dyDescent="0.25">
      <c r="A20194" s="17"/>
    </row>
    <row r="20195" spans="1:1" ht="16" x14ac:dyDescent="0.25">
      <c r="A20195" s="17"/>
    </row>
    <row r="20196" spans="1:1" ht="16" x14ac:dyDescent="0.25">
      <c r="A20196" s="17"/>
    </row>
    <row r="20197" spans="1:1" ht="16" x14ac:dyDescent="0.25">
      <c r="A20197" s="17"/>
    </row>
    <row r="20198" spans="1:1" ht="16" x14ac:dyDescent="0.25">
      <c r="A20198" s="17"/>
    </row>
    <row r="20199" spans="1:1" ht="16" x14ac:dyDescent="0.25">
      <c r="A20199" s="17"/>
    </row>
    <row r="20200" spans="1:1" ht="16" x14ac:dyDescent="0.25">
      <c r="A20200" s="17"/>
    </row>
    <row r="20201" spans="1:1" ht="16" x14ac:dyDescent="0.25">
      <c r="A20201" s="17"/>
    </row>
    <row r="20202" spans="1:1" ht="16" x14ac:dyDescent="0.25">
      <c r="A20202" s="17"/>
    </row>
    <row r="20203" spans="1:1" ht="16" x14ac:dyDescent="0.25">
      <c r="A20203" s="17"/>
    </row>
    <row r="20204" spans="1:1" ht="16" x14ac:dyDescent="0.25">
      <c r="A20204" s="17"/>
    </row>
    <row r="20205" spans="1:1" ht="16" x14ac:dyDescent="0.25">
      <c r="A20205" s="17"/>
    </row>
    <row r="20206" spans="1:1" ht="16" x14ac:dyDescent="0.25">
      <c r="A20206" s="17"/>
    </row>
    <row r="20207" spans="1:1" ht="16" x14ac:dyDescent="0.25">
      <c r="A20207" s="17"/>
    </row>
    <row r="20208" spans="1:1" ht="16" x14ac:dyDescent="0.25">
      <c r="A20208" s="17"/>
    </row>
    <row r="20209" spans="1:1" ht="16" x14ac:dyDescent="0.25">
      <c r="A20209" s="17"/>
    </row>
    <row r="20210" spans="1:1" ht="16" x14ac:dyDescent="0.25">
      <c r="A20210" s="17"/>
    </row>
    <row r="20211" spans="1:1" ht="16" x14ac:dyDescent="0.25">
      <c r="A20211" s="17"/>
    </row>
    <row r="20212" spans="1:1" ht="16" x14ac:dyDescent="0.25">
      <c r="A20212" s="17"/>
    </row>
    <row r="20213" spans="1:1" ht="16" x14ac:dyDescent="0.25">
      <c r="A20213" s="17"/>
    </row>
    <row r="20214" spans="1:1" ht="16" x14ac:dyDescent="0.25">
      <c r="A20214" s="17"/>
    </row>
    <row r="20215" spans="1:1" ht="16" x14ac:dyDescent="0.25">
      <c r="A20215" s="17"/>
    </row>
    <row r="20216" spans="1:1" ht="16" x14ac:dyDescent="0.25">
      <c r="A20216" s="17"/>
    </row>
    <row r="20217" spans="1:1" ht="16" x14ac:dyDescent="0.25">
      <c r="A20217" s="17"/>
    </row>
    <row r="20218" spans="1:1" ht="16" x14ac:dyDescent="0.25">
      <c r="A20218" s="17"/>
    </row>
    <row r="20219" spans="1:1" ht="16" x14ac:dyDescent="0.25">
      <c r="A20219" s="17"/>
    </row>
    <row r="20220" spans="1:1" ht="16" x14ac:dyDescent="0.25">
      <c r="A20220" s="17"/>
    </row>
    <row r="20221" spans="1:1" ht="16" x14ac:dyDescent="0.25">
      <c r="A20221" s="17"/>
    </row>
    <row r="20222" spans="1:1" ht="16" x14ac:dyDescent="0.25">
      <c r="A20222" s="17"/>
    </row>
    <row r="20223" spans="1:1" ht="16" x14ac:dyDescent="0.25">
      <c r="A20223" s="17"/>
    </row>
    <row r="20224" spans="1:1" ht="16" x14ac:dyDescent="0.25">
      <c r="A20224" s="17"/>
    </row>
    <row r="20225" spans="1:1" ht="16" x14ac:dyDescent="0.25">
      <c r="A20225" s="17"/>
    </row>
    <row r="20226" spans="1:1" ht="16" x14ac:dyDescent="0.25">
      <c r="A20226" s="17"/>
    </row>
    <row r="20227" spans="1:1" ht="16" x14ac:dyDescent="0.25">
      <c r="A20227" s="17"/>
    </row>
    <row r="20228" spans="1:1" ht="16" x14ac:dyDescent="0.25">
      <c r="A20228" s="17"/>
    </row>
    <row r="20229" spans="1:1" ht="16" x14ac:dyDescent="0.25">
      <c r="A20229" s="17"/>
    </row>
    <row r="20230" spans="1:1" ht="16" x14ac:dyDescent="0.25">
      <c r="A20230" s="17"/>
    </row>
    <row r="20231" spans="1:1" ht="16" x14ac:dyDescent="0.25">
      <c r="A20231" s="17"/>
    </row>
    <row r="20232" spans="1:1" ht="16" x14ac:dyDescent="0.25">
      <c r="A20232" s="17"/>
    </row>
    <row r="20233" spans="1:1" ht="16" x14ac:dyDescent="0.25">
      <c r="A20233" s="17"/>
    </row>
    <row r="20234" spans="1:1" ht="16" x14ac:dyDescent="0.25">
      <c r="A20234" s="17"/>
    </row>
    <row r="20235" spans="1:1" ht="16" x14ac:dyDescent="0.25">
      <c r="A20235" s="17"/>
    </row>
    <row r="20236" spans="1:1" ht="16" x14ac:dyDescent="0.25">
      <c r="A20236" s="17"/>
    </row>
    <row r="20237" spans="1:1" ht="16" x14ac:dyDescent="0.25">
      <c r="A20237" s="17"/>
    </row>
    <row r="20238" spans="1:1" ht="16" x14ac:dyDescent="0.25">
      <c r="A20238" s="17"/>
    </row>
    <row r="20239" spans="1:1" ht="16" x14ac:dyDescent="0.25">
      <c r="A20239" s="17"/>
    </row>
    <row r="20240" spans="1:1" ht="16" x14ac:dyDescent="0.25">
      <c r="A20240" s="17"/>
    </row>
    <row r="20241" spans="1:1" ht="16" x14ac:dyDescent="0.25">
      <c r="A20241" s="17"/>
    </row>
    <row r="20242" spans="1:1" ht="16" x14ac:dyDescent="0.25">
      <c r="A20242" s="17"/>
    </row>
    <row r="20243" spans="1:1" ht="16" x14ac:dyDescent="0.25">
      <c r="A20243" s="17"/>
    </row>
    <row r="20244" spans="1:1" ht="16" x14ac:dyDescent="0.25">
      <c r="A20244" s="17"/>
    </row>
    <row r="20245" spans="1:1" ht="16" x14ac:dyDescent="0.25">
      <c r="A20245" s="17"/>
    </row>
    <row r="20246" spans="1:1" ht="16" x14ac:dyDescent="0.25">
      <c r="A20246" s="17"/>
    </row>
    <row r="20247" spans="1:1" ht="16" x14ac:dyDescent="0.25">
      <c r="A20247" s="17"/>
    </row>
    <row r="20248" spans="1:1" ht="16" x14ac:dyDescent="0.25">
      <c r="A20248" s="17"/>
    </row>
    <row r="20249" spans="1:1" ht="16" x14ac:dyDescent="0.25">
      <c r="A20249" s="17"/>
    </row>
    <row r="20250" spans="1:1" ht="16" x14ac:dyDescent="0.25">
      <c r="A20250" s="17"/>
    </row>
    <row r="20251" spans="1:1" ht="16" x14ac:dyDescent="0.25">
      <c r="A20251" s="17"/>
    </row>
    <row r="20252" spans="1:1" ht="16" x14ac:dyDescent="0.25">
      <c r="A20252" s="17"/>
    </row>
    <row r="20253" spans="1:1" ht="16" x14ac:dyDescent="0.25">
      <c r="A20253" s="17"/>
    </row>
    <row r="20254" spans="1:1" ht="16" x14ac:dyDescent="0.25">
      <c r="A20254" s="17"/>
    </row>
    <row r="20255" spans="1:1" ht="16" x14ac:dyDescent="0.25">
      <c r="A20255" s="17"/>
    </row>
    <row r="20256" spans="1:1" ht="16" x14ac:dyDescent="0.25">
      <c r="A20256" s="17"/>
    </row>
    <row r="20257" spans="1:1" ht="16" x14ac:dyDescent="0.25">
      <c r="A20257" s="17"/>
    </row>
    <row r="20258" spans="1:1" ht="16" x14ac:dyDescent="0.25">
      <c r="A20258" s="17"/>
    </row>
    <row r="20259" spans="1:1" ht="16" x14ac:dyDescent="0.25">
      <c r="A20259" s="17"/>
    </row>
    <row r="20260" spans="1:1" ht="16" x14ac:dyDescent="0.25">
      <c r="A20260" s="17"/>
    </row>
    <row r="20261" spans="1:1" ht="16" x14ac:dyDescent="0.25">
      <c r="A20261" s="17"/>
    </row>
    <row r="20262" spans="1:1" ht="16" x14ac:dyDescent="0.25">
      <c r="A20262" s="17"/>
    </row>
    <row r="20263" spans="1:1" ht="16" x14ac:dyDescent="0.25">
      <c r="A20263" s="17"/>
    </row>
    <row r="20264" spans="1:1" ht="16" x14ac:dyDescent="0.25">
      <c r="A20264" s="17"/>
    </row>
    <row r="20265" spans="1:1" ht="16" x14ac:dyDescent="0.25">
      <c r="A20265" s="17"/>
    </row>
    <row r="20266" spans="1:1" ht="16" x14ac:dyDescent="0.25">
      <c r="A20266" s="17"/>
    </row>
    <row r="20267" spans="1:1" ht="16" x14ac:dyDescent="0.25">
      <c r="A20267" s="17"/>
    </row>
    <row r="20268" spans="1:1" ht="16" x14ac:dyDescent="0.25">
      <c r="A20268" s="17"/>
    </row>
    <row r="20269" spans="1:1" ht="16" x14ac:dyDescent="0.25">
      <c r="A20269" s="17"/>
    </row>
    <row r="20270" spans="1:1" ht="16" x14ac:dyDescent="0.25">
      <c r="A20270" s="17"/>
    </row>
    <row r="20271" spans="1:1" ht="16" x14ac:dyDescent="0.25">
      <c r="A20271" s="17"/>
    </row>
    <row r="20272" spans="1:1" ht="16" x14ac:dyDescent="0.25">
      <c r="A20272" s="17"/>
    </row>
    <row r="20273" spans="1:1" ht="16" x14ac:dyDescent="0.25">
      <c r="A20273" s="17"/>
    </row>
    <row r="20274" spans="1:1" ht="16" x14ac:dyDescent="0.25">
      <c r="A20274" s="17"/>
    </row>
    <row r="20275" spans="1:1" ht="16" x14ac:dyDescent="0.25">
      <c r="A20275" s="17"/>
    </row>
    <row r="20276" spans="1:1" ht="16" x14ac:dyDescent="0.25">
      <c r="A20276" s="17"/>
    </row>
    <row r="20277" spans="1:1" ht="16" x14ac:dyDescent="0.25">
      <c r="A20277" s="17"/>
    </row>
    <row r="20278" spans="1:1" ht="16" x14ac:dyDescent="0.25">
      <c r="A20278" s="17"/>
    </row>
    <row r="20279" spans="1:1" ht="16" x14ac:dyDescent="0.25">
      <c r="A20279" s="17"/>
    </row>
    <row r="20280" spans="1:1" ht="16" x14ac:dyDescent="0.25">
      <c r="A20280" s="17"/>
    </row>
    <row r="20281" spans="1:1" ht="16" x14ac:dyDescent="0.25">
      <c r="A20281" s="17"/>
    </row>
    <row r="20282" spans="1:1" ht="16" x14ac:dyDescent="0.25">
      <c r="A20282" s="17"/>
    </row>
    <row r="20283" spans="1:1" ht="16" x14ac:dyDescent="0.25">
      <c r="A20283" s="17"/>
    </row>
    <row r="20284" spans="1:1" ht="16" x14ac:dyDescent="0.25">
      <c r="A20284" s="17"/>
    </row>
    <row r="20285" spans="1:1" ht="16" x14ac:dyDescent="0.25">
      <c r="A20285" s="17"/>
    </row>
    <row r="20286" spans="1:1" ht="16" x14ac:dyDescent="0.25">
      <c r="A20286" s="17"/>
    </row>
    <row r="20287" spans="1:1" ht="16" x14ac:dyDescent="0.25">
      <c r="A20287" s="17"/>
    </row>
    <row r="20288" spans="1:1" ht="16" x14ac:dyDescent="0.25">
      <c r="A20288" s="17"/>
    </row>
    <row r="20289" spans="1:1" ht="16" x14ac:dyDescent="0.25">
      <c r="A20289" s="17"/>
    </row>
    <row r="20290" spans="1:1" ht="16" x14ac:dyDescent="0.25">
      <c r="A20290" s="17"/>
    </row>
    <row r="20291" spans="1:1" ht="16" x14ac:dyDescent="0.25">
      <c r="A20291" s="17"/>
    </row>
    <row r="20292" spans="1:1" ht="16" x14ac:dyDescent="0.25">
      <c r="A20292" s="17"/>
    </row>
    <row r="20293" spans="1:1" ht="16" x14ac:dyDescent="0.25">
      <c r="A20293" s="17"/>
    </row>
    <row r="20294" spans="1:1" ht="16" x14ac:dyDescent="0.25">
      <c r="A20294" s="17"/>
    </row>
    <row r="20295" spans="1:1" ht="16" x14ac:dyDescent="0.25">
      <c r="A20295" s="17"/>
    </row>
    <row r="20296" spans="1:1" ht="16" x14ac:dyDescent="0.25">
      <c r="A20296" s="17"/>
    </row>
    <row r="20297" spans="1:1" ht="16" x14ac:dyDescent="0.25">
      <c r="A20297" s="17"/>
    </row>
    <row r="20298" spans="1:1" ht="16" x14ac:dyDescent="0.25">
      <c r="A20298" s="17"/>
    </row>
    <row r="20299" spans="1:1" ht="16" x14ac:dyDescent="0.25">
      <c r="A20299" s="17"/>
    </row>
    <row r="20300" spans="1:1" ht="16" x14ac:dyDescent="0.25">
      <c r="A20300" s="17"/>
    </row>
    <row r="20301" spans="1:1" ht="16" x14ac:dyDescent="0.25">
      <c r="A20301" s="17"/>
    </row>
    <row r="20302" spans="1:1" ht="16" x14ac:dyDescent="0.25">
      <c r="A20302" s="17"/>
    </row>
    <row r="20303" spans="1:1" ht="16" x14ac:dyDescent="0.25">
      <c r="A20303" s="17"/>
    </row>
    <row r="20304" spans="1:1" ht="16" x14ac:dyDescent="0.25">
      <c r="A20304" s="17"/>
    </row>
    <row r="20305" spans="1:1" ht="16" x14ac:dyDescent="0.25">
      <c r="A20305" s="17"/>
    </row>
    <row r="20306" spans="1:1" ht="16" x14ac:dyDescent="0.25">
      <c r="A20306" s="17"/>
    </row>
    <row r="20307" spans="1:1" ht="16" x14ac:dyDescent="0.25">
      <c r="A20307" s="17"/>
    </row>
    <row r="20308" spans="1:1" ht="16" x14ac:dyDescent="0.25">
      <c r="A20308" s="17"/>
    </row>
    <row r="20309" spans="1:1" ht="16" x14ac:dyDescent="0.25">
      <c r="A20309" s="17"/>
    </row>
    <row r="20310" spans="1:1" ht="16" x14ac:dyDescent="0.25">
      <c r="A20310" s="17"/>
    </row>
    <row r="20311" spans="1:1" ht="16" x14ac:dyDescent="0.25">
      <c r="A20311" s="17"/>
    </row>
    <row r="20312" spans="1:1" ht="16" x14ac:dyDescent="0.25">
      <c r="A20312" s="17"/>
    </row>
    <row r="20313" spans="1:1" ht="16" x14ac:dyDescent="0.25">
      <c r="A20313" s="17"/>
    </row>
    <row r="20314" spans="1:1" ht="16" x14ac:dyDescent="0.25">
      <c r="A20314" s="17"/>
    </row>
    <row r="20315" spans="1:1" ht="16" x14ac:dyDescent="0.25">
      <c r="A20315" s="17"/>
    </row>
    <row r="20316" spans="1:1" ht="16" x14ac:dyDescent="0.25">
      <c r="A20316" s="17"/>
    </row>
    <row r="20317" spans="1:1" ht="16" x14ac:dyDescent="0.25">
      <c r="A20317" s="17"/>
    </row>
    <row r="20318" spans="1:1" ht="16" x14ac:dyDescent="0.25">
      <c r="A20318" s="17"/>
    </row>
    <row r="20319" spans="1:1" ht="16" x14ac:dyDescent="0.25">
      <c r="A20319" s="17"/>
    </row>
    <row r="20320" spans="1:1" ht="16" x14ac:dyDescent="0.25">
      <c r="A20320" s="17"/>
    </row>
    <row r="20321" spans="1:1" ht="16" x14ac:dyDescent="0.25">
      <c r="A20321" s="17"/>
    </row>
    <row r="20322" spans="1:1" ht="16" x14ac:dyDescent="0.25">
      <c r="A20322" s="17"/>
    </row>
    <row r="20323" spans="1:1" ht="16" x14ac:dyDescent="0.25">
      <c r="A20323" s="17"/>
    </row>
    <row r="20324" spans="1:1" ht="16" x14ac:dyDescent="0.25">
      <c r="A20324" s="17"/>
    </row>
    <row r="20325" spans="1:1" ht="16" x14ac:dyDescent="0.25">
      <c r="A20325" s="17"/>
    </row>
    <row r="20326" spans="1:1" ht="16" x14ac:dyDescent="0.25">
      <c r="A20326" s="17"/>
    </row>
    <row r="20327" spans="1:1" ht="16" x14ac:dyDescent="0.25">
      <c r="A20327" s="17"/>
    </row>
    <row r="20328" spans="1:1" ht="16" x14ac:dyDescent="0.25">
      <c r="A20328" s="17"/>
    </row>
    <row r="20329" spans="1:1" ht="16" x14ac:dyDescent="0.25">
      <c r="A20329" s="17"/>
    </row>
    <row r="20330" spans="1:1" ht="16" x14ac:dyDescent="0.25">
      <c r="A20330" s="17"/>
    </row>
    <row r="20331" spans="1:1" ht="16" x14ac:dyDescent="0.25">
      <c r="A20331" s="17"/>
    </row>
    <row r="20332" spans="1:1" ht="16" x14ac:dyDescent="0.25">
      <c r="A20332" s="17"/>
    </row>
    <row r="20333" spans="1:1" ht="16" x14ac:dyDescent="0.25">
      <c r="A20333" s="17"/>
    </row>
    <row r="20334" spans="1:1" ht="16" x14ac:dyDescent="0.25">
      <c r="A20334" s="17"/>
    </row>
    <row r="20335" spans="1:1" ht="16" x14ac:dyDescent="0.25">
      <c r="A20335" s="17"/>
    </row>
  </sheetData>
  <pageMargins left="0.75" right="0.75" top="1" bottom="1" header="0.5" footer="0.5"/>
  <pageSetup orientation="portrait" horizontalDpi="0" verticalDpi="0"/>
  <headerFooter alignWithMargins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103C-8E3B-4A46-A426-8D2F857A1E50}">
  <dimension ref="A1:E63"/>
  <sheetViews>
    <sheetView zoomScale="188" workbookViewId="0">
      <selection activeCell="H26" sqref="H26"/>
    </sheetView>
  </sheetViews>
  <sheetFormatPr baseColWidth="10" defaultRowHeight="16" x14ac:dyDescent="0.2"/>
  <cols>
    <col min="2" max="2" width="18.6640625" bestFit="1" customWidth="1"/>
    <col min="4" max="4" width="25.6640625" bestFit="1" customWidth="1"/>
  </cols>
  <sheetData>
    <row r="1" spans="1:5" x14ac:dyDescent="0.2">
      <c r="A1" t="s">
        <v>409</v>
      </c>
    </row>
    <row r="2" spans="1:5" x14ac:dyDescent="0.2">
      <c r="A2" t="s">
        <v>90</v>
      </c>
    </row>
    <row r="3" spans="1:5" x14ac:dyDescent="0.2">
      <c r="A3" t="s">
        <v>389</v>
      </c>
    </row>
    <row r="6" spans="1:5" x14ac:dyDescent="0.2">
      <c r="A6" t="s">
        <v>5</v>
      </c>
      <c r="B6" t="s">
        <v>410</v>
      </c>
      <c r="C6" s="4" t="s">
        <v>91</v>
      </c>
      <c r="E6" s="4"/>
    </row>
    <row r="7" spans="1:5" x14ac:dyDescent="0.2">
      <c r="A7" s="32">
        <v>1970</v>
      </c>
      <c r="B7" s="2">
        <v>2.5536363636363637</v>
      </c>
      <c r="C7">
        <v>11</v>
      </c>
      <c r="D7" s="2"/>
    </row>
    <row r="8" spans="1:5" x14ac:dyDescent="0.2">
      <c r="A8" s="32">
        <v>1971</v>
      </c>
      <c r="B8" s="2">
        <v>9.6718181818181819</v>
      </c>
      <c r="C8">
        <v>11</v>
      </c>
      <c r="D8" s="2"/>
    </row>
    <row r="9" spans="1:5" x14ac:dyDescent="0.2">
      <c r="A9" s="32">
        <v>1972</v>
      </c>
      <c r="B9" s="2">
        <v>10.698333333333336</v>
      </c>
      <c r="C9">
        <v>12</v>
      </c>
      <c r="D9" s="2"/>
    </row>
    <row r="10" spans="1:5" x14ac:dyDescent="0.2">
      <c r="A10" s="32">
        <v>1973</v>
      </c>
      <c r="B10" s="2">
        <v>14.514166666666668</v>
      </c>
      <c r="C10">
        <v>12</v>
      </c>
      <c r="D10" s="2"/>
    </row>
    <row r="11" spans="1:5" x14ac:dyDescent="0.2">
      <c r="A11" s="32">
        <v>1974</v>
      </c>
      <c r="B11" s="2">
        <v>12.903333333333334</v>
      </c>
      <c r="C11">
        <v>12</v>
      </c>
      <c r="D11" s="2"/>
    </row>
    <row r="12" spans="1:5" x14ac:dyDescent="0.2">
      <c r="A12" s="32">
        <v>1975</v>
      </c>
      <c r="B12" s="2">
        <v>20.581666666666667</v>
      </c>
      <c r="C12">
        <v>12</v>
      </c>
      <c r="D12" s="2"/>
    </row>
    <row r="13" spans="1:5" x14ac:dyDescent="0.2">
      <c r="A13" s="32">
        <v>1976</v>
      </c>
      <c r="B13" s="2">
        <v>19.531666666666666</v>
      </c>
      <c r="C13">
        <v>12</v>
      </c>
      <c r="D13" s="2"/>
    </row>
    <row r="14" spans="1:5" x14ac:dyDescent="0.2">
      <c r="A14" s="32">
        <v>1977</v>
      </c>
      <c r="B14" s="2">
        <v>20.066666666666666</v>
      </c>
      <c r="C14">
        <v>12</v>
      </c>
      <c r="D14" s="2"/>
    </row>
    <row r="15" spans="1:5" x14ac:dyDescent="0.2">
      <c r="A15" s="32">
        <v>1978</v>
      </c>
      <c r="B15" s="2">
        <v>17.694999999999997</v>
      </c>
      <c r="C15">
        <v>12</v>
      </c>
      <c r="D15" s="2"/>
    </row>
    <row r="16" spans="1:5" x14ac:dyDescent="0.2">
      <c r="A16" s="32">
        <v>1979</v>
      </c>
      <c r="B16" s="2">
        <v>16.686666666666664</v>
      </c>
      <c r="C16">
        <v>12</v>
      </c>
      <c r="D16" s="2"/>
    </row>
    <row r="17" spans="1:4" x14ac:dyDescent="0.2">
      <c r="A17" s="32">
        <v>1980</v>
      </c>
      <c r="B17" s="2">
        <v>29.231000000000002</v>
      </c>
      <c r="C17">
        <v>10</v>
      </c>
      <c r="D17" s="2"/>
    </row>
    <row r="18" spans="1:4" x14ac:dyDescent="0.2">
      <c r="A18" s="32">
        <v>1981</v>
      </c>
      <c r="B18" s="2">
        <v>54.851999999999997</v>
      </c>
      <c r="C18">
        <v>10</v>
      </c>
      <c r="D18" s="2"/>
    </row>
    <row r="19" spans="1:4" x14ac:dyDescent="0.2">
      <c r="A19" s="32">
        <v>1982</v>
      </c>
      <c r="B19" s="2">
        <v>52.216666666666669</v>
      </c>
      <c r="C19">
        <v>12</v>
      </c>
      <c r="D19" s="2"/>
    </row>
    <row r="20" spans="1:4" x14ac:dyDescent="0.2">
      <c r="A20" s="32">
        <v>1983</v>
      </c>
      <c r="B20" s="2">
        <v>51.937500000000007</v>
      </c>
      <c r="C20">
        <v>12</v>
      </c>
      <c r="D20" s="2"/>
    </row>
    <row r="21" spans="1:4" x14ac:dyDescent="0.2">
      <c r="A21" s="32">
        <v>1984</v>
      </c>
      <c r="B21" s="2">
        <v>56.726666666666667</v>
      </c>
      <c r="C21">
        <v>12</v>
      </c>
      <c r="D21" s="2"/>
    </row>
    <row r="22" spans="1:4" x14ac:dyDescent="0.2">
      <c r="A22" s="32">
        <v>1985</v>
      </c>
      <c r="B22" s="2">
        <v>54.714999999999996</v>
      </c>
      <c r="C22">
        <v>10</v>
      </c>
      <c r="D22" s="2"/>
    </row>
    <row r="23" spans="1:4" x14ac:dyDescent="0.2">
      <c r="A23" s="32">
        <v>1986</v>
      </c>
      <c r="B23" s="2">
        <v>53.071666666666665</v>
      </c>
      <c r="C23">
        <v>12</v>
      </c>
      <c r="D23" s="2"/>
    </row>
    <row r="24" spans="1:4" x14ac:dyDescent="0.2">
      <c r="A24" s="32">
        <v>1987</v>
      </c>
      <c r="B24" s="2">
        <v>52.278333333333343</v>
      </c>
      <c r="C24">
        <v>12</v>
      </c>
      <c r="D24" s="2"/>
    </row>
    <row r="25" spans="1:4" x14ac:dyDescent="0.2">
      <c r="A25" s="32">
        <v>1988</v>
      </c>
      <c r="B25" s="2">
        <v>48.49727272727273</v>
      </c>
      <c r="C25">
        <v>11</v>
      </c>
      <c r="D25" s="2"/>
    </row>
    <row r="26" spans="1:4" x14ac:dyDescent="0.2">
      <c r="A26" s="32">
        <v>1989</v>
      </c>
      <c r="B26" s="2">
        <v>48.400833333333331</v>
      </c>
      <c r="C26">
        <v>12</v>
      </c>
      <c r="D26" s="2"/>
    </row>
    <row r="27" spans="1:4" x14ac:dyDescent="0.2">
      <c r="A27" s="32">
        <v>1990</v>
      </c>
      <c r="B27" s="2">
        <v>69.542500000000004</v>
      </c>
      <c r="C27">
        <v>12</v>
      </c>
      <c r="D27" s="2"/>
    </row>
    <row r="28" spans="1:4" x14ac:dyDescent="0.2">
      <c r="A28" s="32">
        <v>1991</v>
      </c>
      <c r="B28" s="2">
        <v>62.464999999999996</v>
      </c>
      <c r="C28">
        <v>12</v>
      </c>
      <c r="D28" s="2"/>
    </row>
    <row r="29" spans="1:4" x14ac:dyDescent="0.2">
      <c r="A29" s="32">
        <v>1992</v>
      </c>
      <c r="B29" s="2">
        <v>55.810909090909085</v>
      </c>
      <c r="C29">
        <v>11</v>
      </c>
      <c r="D29" s="2"/>
    </row>
    <row r="30" spans="1:4" x14ac:dyDescent="0.2">
      <c r="A30" s="32">
        <v>1993</v>
      </c>
      <c r="B30" s="2">
        <v>54.249166666666667</v>
      </c>
      <c r="C30">
        <v>12</v>
      </c>
      <c r="D30" s="2"/>
    </row>
    <row r="31" spans="1:4" x14ac:dyDescent="0.2">
      <c r="A31" s="32">
        <v>1994</v>
      </c>
      <c r="B31" s="2">
        <v>46.536363636363632</v>
      </c>
      <c r="C31">
        <v>11</v>
      </c>
      <c r="D31" s="2"/>
    </row>
    <row r="32" spans="1:4" x14ac:dyDescent="0.2">
      <c r="A32" s="32">
        <v>1995</v>
      </c>
      <c r="B32" s="2">
        <v>54.392222222222223</v>
      </c>
      <c r="C32">
        <v>9</v>
      </c>
      <c r="D32" s="2"/>
    </row>
    <row r="33" spans="1:4" x14ac:dyDescent="0.2">
      <c r="A33" s="32">
        <v>1996</v>
      </c>
      <c r="B33" s="2">
        <v>49.275000000000006</v>
      </c>
      <c r="C33">
        <v>12</v>
      </c>
      <c r="D33" s="2"/>
    </row>
    <row r="34" spans="1:4" x14ac:dyDescent="0.2">
      <c r="A34" s="32">
        <v>1997</v>
      </c>
      <c r="B34" s="2">
        <v>51.8675</v>
      </c>
      <c r="C34">
        <v>12</v>
      </c>
      <c r="D34" s="2"/>
    </row>
    <row r="35" spans="1:4" x14ac:dyDescent="0.2">
      <c r="A35" s="32">
        <v>1998</v>
      </c>
      <c r="B35" s="2">
        <v>54.031666666666673</v>
      </c>
      <c r="C35">
        <v>12</v>
      </c>
      <c r="D35" s="2"/>
    </row>
    <row r="36" spans="1:4" x14ac:dyDescent="0.2">
      <c r="A36" s="32">
        <v>1999</v>
      </c>
      <c r="B36" s="2">
        <v>65.638888888888872</v>
      </c>
      <c r="C36">
        <v>9</v>
      </c>
      <c r="D36" s="2"/>
    </row>
    <row r="37" spans="1:4" x14ac:dyDescent="0.2">
      <c r="A37" s="32">
        <v>2000</v>
      </c>
      <c r="B37" s="2">
        <v>50.71</v>
      </c>
      <c r="C37">
        <v>12</v>
      </c>
      <c r="D37" s="2"/>
    </row>
    <row r="38" spans="1:4" x14ac:dyDescent="0.2">
      <c r="A38" s="32">
        <v>2001</v>
      </c>
      <c r="B38" s="2">
        <v>51.79</v>
      </c>
      <c r="C38">
        <v>12</v>
      </c>
      <c r="D38" s="2"/>
    </row>
    <row r="39" spans="1:4" x14ac:dyDescent="0.2">
      <c r="A39" s="32">
        <v>2002</v>
      </c>
      <c r="B39" s="2">
        <v>50.835000000000001</v>
      </c>
      <c r="C39">
        <v>12</v>
      </c>
      <c r="D39" s="2"/>
    </row>
    <row r="40" spans="1:4" x14ac:dyDescent="0.2">
      <c r="A40" s="32">
        <v>2003</v>
      </c>
      <c r="B40" s="2">
        <v>47.223333333333329</v>
      </c>
      <c r="C40">
        <v>12</v>
      </c>
      <c r="D40" s="2"/>
    </row>
    <row r="41" spans="1:4" x14ac:dyDescent="0.2">
      <c r="A41" s="32">
        <v>2004</v>
      </c>
      <c r="B41" s="2">
        <v>53.283636363636361</v>
      </c>
      <c r="C41">
        <v>11</v>
      </c>
      <c r="D41" s="2"/>
    </row>
    <row r="42" spans="1:4" x14ac:dyDescent="0.2">
      <c r="A42" s="32">
        <v>2005</v>
      </c>
      <c r="B42" s="2">
        <v>62.260000000000005</v>
      </c>
      <c r="C42">
        <v>9</v>
      </c>
      <c r="D42" s="2"/>
    </row>
    <row r="43" spans="1:4" x14ac:dyDescent="0.2">
      <c r="A43" s="32">
        <v>2006</v>
      </c>
      <c r="B43" s="2">
        <v>56.019166666666671</v>
      </c>
      <c r="C43">
        <v>12</v>
      </c>
      <c r="D43" s="2"/>
    </row>
    <row r="44" spans="1:4" x14ac:dyDescent="0.2">
      <c r="A44" s="32">
        <v>2007</v>
      </c>
      <c r="B44" s="2">
        <v>60.1875</v>
      </c>
      <c r="C44">
        <v>12</v>
      </c>
      <c r="D44" s="2"/>
    </row>
    <row r="45" spans="1:4" x14ac:dyDescent="0.2">
      <c r="A45" s="32">
        <v>2008</v>
      </c>
      <c r="B45" s="2">
        <v>48.454999999999998</v>
      </c>
      <c r="C45">
        <v>10</v>
      </c>
      <c r="D45" s="2"/>
    </row>
    <row r="46" spans="1:4" x14ac:dyDescent="0.2">
      <c r="A46" s="32">
        <v>2009</v>
      </c>
      <c r="B46" s="2">
        <v>37.218181818181819</v>
      </c>
      <c r="C46">
        <v>11</v>
      </c>
      <c r="D46" s="2"/>
    </row>
    <row r="47" spans="1:4" x14ac:dyDescent="0.2">
      <c r="A47" s="33">
        <v>2010</v>
      </c>
      <c r="B47" s="34">
        <v>33.919999999999995</v>
      </c>
      <c r="C47" s="35">
        <v>6</v>
      </c>
      <c r="D47" s="2"/>
    </row>
    <row r="48" spans="1:4" x14ac:dyDescent="0.2">
      <c r="A48" s="33">
        <v>2011</v>
      </c>
      <c r="B48" s="34">
        <v>33.479999999999997</v>
      </c>
      <c r="C48" s="35">
        <v>6</v>
      </c>
      <c r="D48" s="2"/>
    </row>
    <row r="49" spans="1:4" x14ac:dyDescent="0.2">
      <c r="A49" s="32">
        <v>2012</v>
      </c>
      <c r="B49" s="2">
        <v>40.244166666666665</v>
      </c>
      <c r="C49">
        <v>12</v>
      </c>
      <c r="D49" s="2"/>
    </row>
    <row r="50" spans="1:4" x14ac:dyDescent="0.2">
      <c r="A50" s="32">
        <v>2013</v>
      </c>
      <c r="B50" s="2">
        <v>34.67</v>
      </c>
      <c r="C50">
        <v>12</v>
      </c>
      <c r="D50" s="2"/>
    </row>
    <row r="51" spans="1:4" x14ac:dyDescent="0.2">
      <c r="A51" s="32">
        <v>2014</v>
      </c>
      <c r="B51" s="2">
        <v>34.423333333333332</v>
      </c>
      <c r="C51">
        <v>12</v>
      </c>
      <c r="D51" s="2"/>
    </row>
    <row r="52" spans="1:4" x14ac:dyDescent="0.2">
      <c r="A52" s="32">
        <v>2015</v>
      </c>
      <c r="B52" s="2">
        <v>30.829090909090908</v>
      </c>
      <c r="C52">
        <v>11</v>
      </c>
      <c r="D52" s="2"/>
    </row>
    <row r="53" spans="1:4" x14ac:dyDescent="0.2">
      <c r="A53" s="32">
        <v>2016</v>
      </c>
      <c r="B53" s="2">
        <v>35.846999999999994</v>
      </c>
      <c r="C53">
        <v>10</v>
      </c>
      <c r="D53" s="2"/>
    </row>
    <row r="54" spans="1:4" x14ac:dyDescent="0.2">
      <c r="A54" s="32">
        <v>2017</v>
      </c>
      <c r="B54" s="2">
        <v>38.71</v>
      </c>
      <c r="C54">
        <v>12</v>
      </c>
      <c r="D54" s="2"/>
    </row>
    <row r="55" spans="1:4" x14ac:dyDescent="0.2">
      <c r="A55" s="32">
        <v>2018</v>
      </c>
      <c r="B55" s="2">
        <v>36.383935414999996</v>
      </c>
      <c r="C55">
        <v>12</v>
      </c>
      <c r="D55" s="2"/>
    </row>
    <row r="56" spans="1:4" x14ac:dyDescent="0.2">
      <c r="A56" s="32">
        <v>2019</v>
      </c>
      <c r="B56" s="2">
        <v>43.20154354999999</v>
      </c>
      <c r="C56">
        <v>11</v>
      </c>
      <c r="D56" s="2"/>
    </row>
    <row r="57" spans="1:4" x14ac:dyDescent="0.2">
      <c r="A57" s="32">
        <v>2020</v>
      </c>
      <c r="B57" s="2">
        <v>39.482402404166656</v>
      </c>
      <c r="C57">
        <v>12</v>
      </c>
      <c r="D57" s="2"/>
    </row>
    <row r="58" spans="1:4" x14ac:dyDescent="0.2">
      <c r="A58" s="32">
        <v>2021</v>
      </c>
      <c r="B58" s="2">
        <v>40.428551911666666</v>
      </c>
      <c r="C58">
        <v>12</v>
      </c>
      <c r="D58" s="2"/>
    </row>
    <row r="59" spans="1:4" x14ac:dyDescent="0.2">
      <c r="A59" s="32">
        <v>2022</v>
      </c>
      <c r="B59" s="2">
        <v>44.861768157499995</v>
      </c>
      <c r="C59">
        <v>12</v>
      </c>
      <c r="D59" s="2"/>
    </row>
    <row r="60" spans="1:4" x14ac:dyDescent="0.2">
      <c r="A60" s="32">
        <v>2023</v>
      </c>
      <c r="B60" s="34">
        <v>50.02096075499999</v>
      </c>
      <c r="C60">
        <v>4</v>
      </c>
      <c r="D60" s="2"/>
    </row>
    <row r="63" spans="1:4" x14ac:dyDescent="0.2">
      <c r="A63" s="35" t="s">
        <v>367</v>
      </c>
      <c r="B63" s="35"/>
      <c r="C63" s="35"/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9106-008C-5B40-9E07-27A09FA239EF}">
  <dimension ref="A1:AO74"/>
  <sheetViews>
    <sheetView topLeftCell="Q24" workbookViewId="0">
      <selection activeCell="AS83" sqref="AS83"/>
    </sheetView>
  </sheetViews>
  <sheetFormatPr baseColWidth="10" defaultColWidth="8.83203125" defaultRowHeight="16" x14ac:dyDescent="0.2"/>
  <cols>
    <col min="1" max="1" width="5.33203125" bestFit="1" customWidth="1"/>
    <col min="2" max="2" width="4.83203125" bestFit="1" customWidth="1"/>
    <col min="3" max="4" width="6.83203125" bestFit="1" customWidth="1"/>
    <col min="5" max="5" width="17.33203125" bestFit="1" customWidth="1"/>
    <col min="6" max="6" width="19.33203125" bestFit="1" customWidth="1"/>
    <col min="7" max="7" width="12" bestFit="1" customWidth="1"/>
    <col min="12" max="12" width="39.5" bestFit="1" customWidth="1"/>
    <col min="15" max="15" width="15.6640625" bestFit="1" customWidth="1"/>
    <col min="16" max="17" width="15.6640625" customWidth="1"/>
    <col min="18" max="18" width="35.6640625" bestFit="1" customWidth="1"/>
  </cols>
  <sheetData>
    <row r="1" spans="1:18" x14ac:dyDescent="0.2">
      <c r="A1" t="s">
        <v>93</v>
      </c>
    </row>
    <row r="2" spans="1:18" x14ac:dyDescent="0.2">
      <c r="A2" t="s">
        <v>409</v>
      </c>
    </row>
    <row r="3" spans="1:18" x14ac:dyDescent="0.2">
      <c r="A3" t="s">
        <v>89</v>
      </c>
    </row>
    <row r="4" spans="1:18" x14ac:dyDescent="0.2">
      <c r="A4" t="s">
        <v>372</v>
      </c>
    </row>
    <row r="5" spans="1:18" x14ac:dyDescent="0.2">
      <c r="A5" t="s">
        <v>373</v>
      </c>
    </row>
    <row r="6" spans="1:18" x14ac:dyDescent="0.2">
      <c r="A6" t="s">
        <v>390</v>
      </c>
    </row>
    <row r="8" spans="1:18" ht="57" x14ac:dyDescent="0.2">
      <c r="A8" t="s">
        <v>94</v>
      </c>
      <c r="B8" t="s">
        <v>95</v>
      </c>
      <c r="C8" t="s">
        <v>5</v>
      </c>
      <c r="D8" t="s">
        <v>96</v>
      </c>
      <c r="E8" t="s">
        <v>97</v>
      </c>
      <c r="F8" t="s">
        <v>411</v>
      </c>
      <c r="G8" s="78" t="s">
        <v>371</v>
      </c>
      <c r="H8" s="78" t="s">
        <v>98</v>
      </c>
      <c r="N8" t="s">
        <v>5</v>
      </c>
      <c r="O8" t="s">
        <v>411</v>
      </c>
      <c r="Q8" t="s">
        <v>5</v>
      </c>
      <c r="R8" t="s">
        <v>412</v>
      </c>
    </row>
    <row r="9" spans="1:18" x14ac:dyDescent="0.2">
      <c r="A9" t="s">
        <v>99</v>
      </c>
      <c r="B9" t="s">
        <v>100</v>
      </c>
      <c r="C9">
        <v>1920</v>
      </c>
      <c r="D9">
        <v>1</v>
      </c>
      <c r="E9">
        <v>-2.06</v>
      </c>
      <c r="G9">
        <f>(E9*24.137)+62.1</f>
        <v>12.377780000000001</v>
      </c>
      <c r="N9">
        <v>1970</v>
      </c>
      <c r="O9">
        <v>2.5536400000000001</v>
      </c>
      <c r="Q9">
        <v>1900</v>
      </c>
      <c r="R9" s="5">
        <v>13.878296833333334</v>
      </c>
    </row>
    <row r="10" spans="1:18" x14ac:dyDescent="0.2">
      <c r="A10" t="s">
        <v>99</v>
      </c>
      <c r="B10" t="s">
        <v>100</v>
      </c>
      <c r="C10">
        <v>1925</v>
      </c>
      <c r="D10">
        <v>2</v>
      </c>
      <c r="E10">
        <v>-2.5449999999999999</v>
      </c>
      <c r="G10">
        <f>(E10*24.137)+62.1</f>
        <v>0.67133499999999913</v>
      </c>
      <c r="N10">
        <v>1971</v>
      </c>
      <c r="O10">
        <v>9.6718200000000003</v>
      </c>
      <c r="Q10">
        <v>1905</v>
      </c>
      <c r="R10" s="5">
        <v>13.878296833333334</v>
      </c>
    </row>
    <row r="11" spans="1:18" x14ac:dyDescent="0.2">
      <c r="A11" t="s">
        <v>99</v>
      </c>
      <c r="B11" t="s">
        <v>100</v>
      </c>
      <c r="C11">
        <v>1930</v>
      </c>
      <c r="D11">
        <v>3</v>
      </c>
      <c r="E11">
        <v>-1.7833333333333332</v>
      </c>
      <c r="G11">
        <f t="shared" ref="G11:G34" si="0">(E11*24.137)+62.1</f>
        <v>19.055683333333334</v>
      </c>
      <c r="N11">
        <v>1972</v>
      </c>
      <c r="O11">
        <v>10.69833</v>
      </c>
      <c r="Q11">
        <v>1910</v>
      </c>
      <c r="R11" s="5">
        <v>13.878296833333334</v>
      </c>
    </row>
    <row r="12" spans="1:18" x14ac:dyDescent="0.2">
      <c r="A12" t="s">
        <v>99</v>
      </c>
      <c r="B12" t="s">
        <v>100</v>
      </c>
      <c r="C12">
        <v>1935</v>
      </c>
      <c r="D12">
        <v>3</v>
      </c>
      <c r="E12">
        <v>-1.8166666666666667</v>
      </c>
      <c r="G12">
        <f t="shared" si="0"/>
        <v>18.251116666666668</v>
      </c>
      <c r="N12">
        <v>1973</v>
      </c>
      <c r="O12">
        <v>14.51417</v>
      </c>
      <c r="Q12">
        <v>1915</v>
      </c>
      <c r="R12" s="5">
        <v>13.878296833333334</v>
      </c>
    </row>
    <row r="13" spans="1:18" x14ac:dyDescent="0.2">
      <c r="A13" t="s">
        <v>99</v>
      </c>
      <c r="B13" t="s">
        <v>100</v>
      </c>
      <c r="C13">
        <v>1940</v>
      </c>
      <c r="D13">
        <v>3</v>
      </c>
      <c r="E13">
        <v>-1.9466666666666665</v>
      </c>
      <c r="G13">
        <f t="shared" si="0"/>
        <v>15.113306666666674</v>
      </c>
      <c r="N13">
        <v>1974</v>
      </c>
      <c r="O13">
        <v>12.90333</v>
      </c>
      <c r="Q13">
        <v>1920</v>
      </c>
      <c r="R13" s="5">
        <v>13.878296833333334</v>
      </c>
    </row>
    <row r="14" spans="1:18" x14ac:dyDescent="0.2">
      <c r="A14" t="s">
        <v>99</v>
      </c>
      <c r="B14" t="s">
        <v>100</v>
      </c>
      <c r="C14">
        <v>1945</v>
      </c>
      <c r="D14">
        <v>3</v>
      </c>
      <c r="E14">
        <v>-1.4399999999999997</v>
      </c>
      <c r="G14">
        <f t="shared" si="0"/>
        <v>27.342720000000007</v>
      </c>
      <c r="N14">
        <v>1975</v>
      </c>
      <c r="O14">
        <v>20.581669999999999</v>
      </c>
      <c r="Q14">
        <v>1925</v>
      </c>
      <c r="R14" s="5">
        <v>13.878296833333334</v>
      </c>
    </row>
    <row r="15" spans="1:18" x14ac:dyDescent="0.2">
      <c r="A15" t="s">
        <v>99</v>
      </c>
      <c r="B15" t="s">
        <v>100</v>
      </c>
      <c r="C15">
        <v>1950</v>
      </c>
      <c r="D15">
        <v>3</v>
      </c>
      <c r="E15">
        <v>-2</v>
      </c>
      <c r="G15">
        <f t="shared" si="0"/>
        <v>13.826000000000001</v>
      </c>
      <c r="N15">
        <v>1976</v>
      </c>
      <c r="O15">
        <v>19.531669999999998</v>
      </c>
      <c r="Q15">
        <v>1930</v>
      </c>
      <c r="R15" s="5">
        <v>13.878296833333334</v>
      </c>
    </row>
    <row r="16" spans="1:18" x14ac:dyDescent="0.2">
      <c r="A16" t="s">
        <v>99</v>
      </c>
      <c r="B16" t="s">
        <v>100</v>
      </c>
      <c r="C16">
        <v>1955</v>
      </c>
      <c r="D16">
        <v>3</v>
      </c>
      <c r="E16">
        <v>-1.97</v>
      </c>
      <c r="G16">
        <f t="shared" si="0"/>
        <v>14.550110000000004</v>
      </c>
      <c r="N16">
        <v>1977</v>
      </c>
      <c r="O16">
        <v>20.066669999999998</v>
      </c>
      <c r="Q16">
        <v>1935</v>
      </c>
      <c r="R16" s="5">
        <v>13.878296833333334</v>
      </c>
    </row>
    <row r="17" spans="1:18" x14ac:dyDescent="0.2">
      <c r="A17" t="s">
        <v>99</v>
      </c>
      <c r="B17" t="s">
        <v>100</v>
      </c>
      <c r="C17">
        <v>1960</v>
      </c>
      <c r="D17">
        <v>3</v>
      </c>
      <c r="E17">
        <v>-2.23</v>
      </c>
      <c r="G17">
        <f t="shared" si="0"/>
        <v>8.2744900000000001</v>
      </c>
      <c r="N17">
        <v>1978</v>
      </c>
      <c r="O17">
        <v>17.695</v>
      </c>
      <c r="Q17">
        <v>1940</v>
      </c>
      <c r="R17" s="5">
        <v>13.878296833333334</v>
      </c>
    </row>
    <row r="18" spans="1:18" x14ac:dyDescent="0.2">
      <c r="A18" t="s">
        <v>99</v>
      </c>
      <c r="B18" t="s">
        <v>100</v>
      </c>
      <c r="C18">
        <v>1965</v>
      </c>
      <c r="D18">
        <v>3</v>
      </c>
      <c r="E18">
        <v>-2.1866666666666665</v>
      </c>
      <c r="G18">
        <f t="shared" si="0"/>
        <v>9.3204266666666697</v>
      </c>
      <c r="N18">
        <v>1979</v>
      </c>
      <c r="O18">
        <v>16.686669999999999</v>
      </c>
      <c r="Q18">
        <v>1945</v>
      </c>
      <c r="R18" s="5">
        <v>13.878296833333334</v>
      </c>
    </row>
    <row r="19" spans="1:18" x14ac:dyDescent="0.2">
      <c r="A19" t="s">
        <v>99</v>
      </c>
      <c r="B19" t="s">
        <v>100</v>
      </c>
      <c r="C19">
        <v>1970</v>
      </c>
      <c r="D19">
        <v>3</v>
      </c>
      <c r="E19">
        <v>-1.9166666666666667</v>
      </c>
      <c r="F19" s="36">
        <v>2.5536363636363637</v>
      </c>
      <c r="G19">
        <f t="shared" si="0"/>
        <v>15.837416666666662</v>
      </c>
      <c r="H19" s="79">
        <f>((G19-F19)/F19)*100</f>
        <v>520.19075590364287</v>
      </c>
      <c r="N19">
        <v>1980</v>
      </c>
      <c r="O19">
        <v>29.231000000000002</v>
      </c>
      <c r="Q19">
        <v>1950</v>
      </c>
      <c r="R19" s="5">
        <v>13.878296833333334</v>
      </c>
    </row>
    <row r="20" spans="1:18" x14ac:dyDescent="0.2">
      <c r="A20" t="s">
        <v>99</v>
      </c>
      <c r="B20" t="s">
        <v>100</v>
      </c>
      <c r="C20">
        <v>1971</v>
      </c>
      <c r="D20">
        <v>3</v>
      </c>
      <c r="E20">
        <v>-1.9400000000000002</v>
      </c>
      <c r="F20" s="36">
        <v>9.6718181818181819</v>
      </c>
      <c r="G20">
        <f t="shared" si="0"/>
        <v>15.27422</v>
      </c>
      <c r="H20">
        <f t="shared" ref="H20:H34" si="1">((G20-F20)/F20)*100</f>
        <v>57.925011749224545</v>
      </c>
      <c r="N20">
        <v>1981</v>
      </c>
      <c r="O20">
        <v>54.851999999999997</v>
      </c>
      <c r="Q20">
        <v>1955</v>
      </c>
      <c r="R20" s="5">
        <v>13.878296833333334</v>
      </c>
    </row>
    <row r="21" spans="1:18" x14ac:dyDescent="0.2">
      <c r="A21" t="s">
        <v>99</v>
      </c>
      <c r="B21" t="s">
        <v>100</v>
      </c>
      <c r="C21">
        <v>1972</v>
      </c>
      <c r="D21">
        <v>3</v>
      </c>
      <c r="E21">
        <v>-1.8633333333333333</v>
      </c>
      <c r="F21" s="36">
        <v>10.698333333333336</v>
      </c>
      <c r="G21">
        <f t="shared" si="0"/>
        <v>17.124723333333336</v>
      </c>
      <c r="H21">
        <f t="shared" si="1"/>
        <v>60.069076180090342</v>
      </c>
      <c r="N21">
        <v>1982</v>
      </c>
      <c r="O21">
        <v>52.216670000000001</v>
      </c>
      <c r="Q21">
        <v>1960</v>
      </c>
      <c r="R21" s="5">
        <v>13.878296833333334</v>
      </c>
    </row>
    <row r="22" spans="1:18" x14ac:dyDescent="0.2">
      <c r="A22" t="s">
        <v>99</v>
      </c>
      <c r="B22" t="s">
        <v>100</v>
      </c>
      <c r="C22">
        <v>1973</v>
      </c>
      <c r="D22">
        <v>3</v>
      </c>
      <c r="E22">
        <v>-1.6333333333333335</v>
      </c>
      <c r="F22" s="36">
        <v>14.514166666666668</v>
      </c>
      <c r="G22">
        <f t="shared" si="0"/>
        <v>22.676233333333329</v>
      </c>
      <c r="H22">
        <f t="shared" si="1"/>
        <v>56.235172532583064</v>
      </c>
      <c r="N22">
        <v>1983</v>
      </c>
      <c r="O22">
        <v>51.9375</v>
      </c>
      <c r="Q22">
        <v>1965</v>
      </c>
      <c r="R22" s="5">
        <v>13.878296833333334</v>
      </c>
    </row>
    <row r="23" spans="1:18" x14ac:dyDescent="0.2">
      <c r="A23" t="s">
        <v>99</v>
      </c>
      <c r="B23" t="s">
        <v>100</v>
      </c>
      <c r="C23">
        <v>1974</v>
      </c>
      <c r="D23">
        <v>3</v>
      </c>
      <c r="E23">
        <v>-1.9466666666666665</v>
      </c>
      <c r="F23" s="36">
        <v>12.903333333333334</v>
      </c>
      <c r="G23">
        <f t="shared" si="0"/>
        <v>15.113306666666674</v>
      </c>
      <c r="H23">
        <f t="shared" si="1"/>
        <v>17.12715060707832</v>
      </c>
      <c r="N23">
        <v>1984</v>
      </c>
      <c r="O23">
        <v>56.726669999999999</v>
      </c>
      <c r="Q23">
        <v>1970</v>
      </c>
      <c r="R23" s="5">
        <v>13.878296833333334</v>
      </c>
    </row>
    <row r="24" spans="1:18" x14ac:dyDescent="0.2">
      <c r="A24" t="s">
        <v>99</v>
      </c>
      <c r="B24" t="s">
        <v>100</v>
      </c>
      <c r="C24">
        <v>1975</v>
      </c>
      <c r="D24">
        <v>3</v>
      </c>
      <c r="E24">
        <v>-2.0166666666666671</v>
      </c>
      <c r="F24" s="36">
        <v>20.581666666666663</v>
      </c>
      <c r="G24">
        <f t="shared" si="0"/>
        <v>13.423716666666657</v>
      </c>
      <c r="H24">
        <f t="shared" si="1"/>
        <v>-34.778281642238277</v>
      </c>
      <c r="N24">
        <v>1985</v>
      </c>
      <c r="O24">
        <v>54.715000000000003</v>
      </c>
      <c r="Q24">
        <v>1975</v>
      </c>
      <c r="R24" s="5">
        <v>13.878296833333334</v>
      </c>
    </row>
    <row r="25" spans="1:18" x14ac:dyDescent="0.2">
      <c r="A25" t="s">
        <v>99</v>
      </c>
      <c r="B25" t="s">
        <v>100</v>
      </c>
      <c r="C25">
        <v>1976</v>
      </c>
      <c r="D25">
        <v>3</v>
      </c>
      <c r="E25">
        <v>-2.15</v>
      </c>
      <c r="F25" s="36">
        <v>19.531666666666666</v>
      </c>
      <c r="G25">
        <f t="shared" si="0"/>
        <v>10.205450000000006</v>
      </c>
      <c r="H25">
        <f t="shared" si="1"/>
        <v>-47.749210683505389</v>
      </c>
      <c r="N25">
        <v>1986</v>
      </c>
      <c r="O25">
        <v>53.071669999999997</v>
      </c>
      <c r="Q25">
        <v>1980</v>
      </c>
      <c r="R25" s="5">
        <v>13.878296833333334</v>
      </c>
    </row>
    <row r="26" spans="1:18" x14ac:dyDescent="0.2">
      <c r="A26" t="s">
        <v>99</v>
      </c>
      <c r="B26" t="s">
        <v>100</v>
      </c>
      <c r="C26">
        <v>1977</v>
      </c>
      <c r="D26">
        <v>3</v>
      </c>
      <c r="E26">
        <v>-1.8766666666666667</v>
      </c>
      <c r="F26" s="36">
        <v>20.06666666666667</v>
      </c>
      <c r="G26">
        <f t="shared" si="0"/>
        <v>16.802896666666669</v>
      </c>
      <c r="H26">
        <f t="shared" si="1"/>
        <v>-16.264634551495018</v>
      </c>
      <c r="N26">
        <v>1987</v>
      </c>
      <c r="O26">
        <v>52.278329999999997</v>
      </c>
      <c r="Q26">
        <v>1985</v>
      </c>
      <c r="R26" s="5">
        <v>13.878296833333334</v>
      </c>
    </row>
    <row r="27" spans="1:18" x14ac:dyDescent="0.2">
      <c r="A27" t="s">
        <v>99</v>
      </c>
      <c r="B27" t="s">
        <v>100</v>
      </c>
      <c r="C27">
        <v>1978</v>
      </c>
      <c r="D27">
        <v>3</v>
      </c>
      <c r="E27">
        <v>-2.3266666666666667</v>
      </c>
      <c r="F27" s="36">
        <v>17.695</v>
      </c>
      <c r="G27">
        <f t="shared" si="0"/>
        <v>5.9412466666666646</v>
      </c>
      <c r="H27">
        <f t="shared" si="1"/>
        <v>-66.424149948196302</v>
      </c>
      <c r="N27">
        <v>1988</v>
      </c>
      <c r="O27">
        <v>48.49727</v>
      </c>
      <c r="Q27">
        <v>1990</v>
      </c>
      <c r="R27" s="5">
        <v>13.878296833333334</v>
      </c>
    </row>
    <row r="28" spans="1:18" x14ac:dyDescent="0.2">
      <c r="A28" t="s">
        <v>99</v>
      </c>
      <c r="B28" t="s">
        <v>100</v>
      </c>
      <c r="C28">
        <v>1979</v>
      </c>
      <c r="D28">
        <v>3</v>
      </c>
      <c r="E28">
        <v>-1.5599999999999998</v>
      </c>
      <c r="F28" s="36">
        <v>16.686666666666667</v>
      </c>
      <c r="G28">
        <f t="shared" si="0"/>
        <v>24.446280000000002</v>
      </c>
      <c r="H28">
        <f t="shared" si="1"/>
        <v>46.501877746703954</v>
      </c>
      <c r="N28">
        <v>1989</v>
      </c>
      <c r="O28">
        <v>48.400829999999999</v>
      </c>
      <c r="Q28">
        <v>1995</v>
      </c>
      <c r="R28" s="5">
        <v>13.878296833333334</v>
      </c>
    </row>
    <row r="29" spans="1:18" x14ac:dyDescent="0.2">
      <c r="A29" t="s">
        <v>99</v>
      </c>
      <c r="B29" t="s">
        <v>100</v>
      </c>
      <c r="C29">
        <v>1980</v>
      </c>
      <c r="D29">
        <v>3</v>
      </c>
      <c r="E29">
        <v>-1.3066666666666664</v>
      </c>
      <c r="F29" s="36">
        <v>29.230999999999998</v>
      </c>
      <c r="G29">
        <f t="shared" si="0"/>
        <v>30.560986666666672</v>
      </c>
      <c r="H29">
        <f t="shared" si="1"/>
        <v>4.5499184655559981</v>
      </c>
      <c r="N29">
        <v>1990</v>
      </c>
      <c r="O29">
        <v>69.542500000000004</v>
      </c>
      <c r="Q29">
        <v>2000</v>
      </c>
      <c r="R29" s="5">
        <v>13.878296833333334</v>
      </c>
    </row>
    <row r="30" spans="1:18" x14ac:dyDescent="0.2">
      <c r="A30" t="s">
        <v>99</v>
      </c>
      <c r="B30" t="s">
        <v>100</v>
      </c>
      <c r="C30">
        <v>1985</v>
      </c>
      <c r="D30">
        <v>3</v>
      </c>
      <c r="E30">
        <v>-0.40333333333333332</v>
      </c>
      <c r="F30" s="36">
        <v>54.714999999999996</v>
      </c>
      <c r="G30">
        <f t="shared" si="0"/>
        <v>52.364743333333337</v>
      </c>
      <c r="H30">
        <f t="shared" si="1"/>
        <v>-4.2954521916598001</v>
      </c>
      <c r="N30">
        <v>1991</v>
      </c>
      <c r="O30">
        <v>62.465000000000003</v>
      </c>
      <c r="Q30">
        <v>2005</v>
      </c>
      <c r="R30" s="5">
        <v>13.878296833333334</v>
      </c>
    </row>
    <row r="31" spans="1:18" x14ac:dyDescent="0.2">
      <c r="A31" t="s">
        <v>99</v>
      </c>
      <c r="B31" t="s">
        <v>100</v>
      </c>
      <c r="C31">
        <v>1990</v>
      </c>
      <c r="D31">
        <v>3</v>
      </c>
      <c r="E31">
        <v>0.40500000000000003</v>
      </c>
      <c r="F31" s="36">
        <v>69.542500000000004</v>
      </c>
      <c r="G31">
        <f t="shared" si="0"/>
        <v>71.875484999999998</v>
      </c>
      <c r="H31">
        <f t="shared" si="1"/>
        <v>3.3547614767947564</v>
      </c>
      <c r="N31">
        <v>1992</v>
      </c>
      <c r="O31">
        <v>55.81091</v>
      </c>
      <c r="Q31">
        <v>2010</v>
      </c>
      <c r="R31" s="5">
        <v>13.878296833333334</v>
      </c>
    </row>
    <row r="32" spans="1:18" x14ac:dyDescent="0.2">
      <c r="A32" t="s">
        <v>99</v>
      </c>
      <c r="B32" t="s">
        <v>100</v>
      </c>
      <c r="C32">
        <v>1995</v>
      </c>
      <c r="D32">
        <v>3</v>
      </c>
      <c r="E32">
        <v>-0.42999999999999994</v>
      </c>
      <c r="F32" s="36">
        <v>54.392222222222223</v>
      </c>
      <c r="G32">
        <f t="shared" si="0"/>
        <v>51.721090000000004</v>
      </c>
      <c r="H32">
        <f t="shared" si="1"/>
        <v>-4.9108716524012772</v>
      </c>
      <c r="N32">
        <v>1993</v>
      </c>
      <c r="O32">
        <v>54.249169999999999</v>
      </c>
      <c r="Q32">
        <v>2015</v>
      </c>
      <c r="R32" s="5">
        <v>13.878296833333334</v>
      </c>
    </row>
    <row r="33" spans="1:18" x14ac:dyDescent="0.2">
      <c r="A33" t="s">
        <v>99</v>
      </c>
      <c r="B33" t="s">
        <v>100</v>
      </c>
      <c r="C33">
        <v>2000</v>
      </c>
      <c r="D33">
        <v>3</v>
      </c>
      <c r="E33">
        <v>-0.26</v>
      </c>
      <c r="F33" s="36">
        <v>50.71</v>
      </c>
      <c r="G33">
        <f t="shared" si="0"/>
        <v>55.824380000000005</v>
      </c>
      <c r="H33">
        <f t="shared" si="1"/>
        <v>10.085545257345698</v>
      </c>
      <c r="N33">
        <v>1994</v>
      </c>
      <c r="O33">
        <v>46.536360000000002</v>
      </c>
      <c r="Q33">
        <v>2020</v>
      </c>
      <c r="R33" s="5">
        <v>13.878296833333334</v>
      </c>
    </row>
    <row r="34" spans="1:18" x14ac:dyDescent="0.2">
      <c r="A34" t="s">
        <v>99</v>
      </c>
      <c r="B34" t="s">
        <v>100</v>
      </c>
      <c r="C34">
        <v>2005</v>
      </c>
      <c r="D34">
        <v>3</v>
      </c>
      <c r="E34">
        <v>-0.64333333333333342</v>
      </c>
      <c r="F34" s="36">
        <v>62.259999999999991</v>
      </c>
      <c r="G34">
        <f t="shared" si="0"/>
        <v>46.571863333333333</v>
      </c>
      <c r="H34">
        <f t="shared" si="1"/>
        <v>-25.197778134703917</v>
      </c>
      <c r="N34">
        <v>1995</v>
      </c>
      <c r="O34">
        <v>54.392220000000002</v>
      </c>
      <c r="Q34">
        <v>2025</v>
      </c>
      <c r="R34" s="5">
        <v>13.8782968333333</v>
      </c>
    </row>
    <row r="35" spans="1:18" x14ac:dyDescent="0.2">
      <c r="N35">
        <v>1996</v>
      </c>
      <c r="O35">
        <v>49.274999999999999</v>
      </c>
    </row>
    <row r="36" spans="1:18" x14ac:dyDescent="0.2">
      <c r="H36">
        <f>AVERAGE(H19:H34)</f>
        <v>36.026180694676221</v>
      </c>
      <c r="N36">
        <v>1997</v>
      </c>
      <c r="O36">
        <v>51.8675</v>
      </c>
    </row>
    <row r="37" spans="1:18" x14ac:dyDescent="0.2">
      <c r="N37">
        <v>1998</v>
      </c>
      <c r="O37">
        <v>54.031669999999998</v>
      </c>
    </row>
    <row r="38" spans="1:18" x14ac:dyDescent="0.2">
      <c r="N38">
        <v>1999</v>
      </c>
      <c r="O38">
        <v>65.638890000000004</v>
      </c>
    </row>
    <row r="39" spans="1:18" x14ac:dyDescent="0.2">
      <c r="F39" s="37" t="s">
        <v>370</v>
      </c>
      <c r="G39" s="37">
        <f>AVERAGE(G9:G18)</f>
        <v>13.878296833333334</v>
      </c>
      <c r="N39">
        <v>2000</v>
      </c>
      <c r="O39">
        <v>50.71</v>
      </c>
    </row>
    <row r="40" spans="1:18" x14ac:dyDescent="0.2">
      <c r="F40" s="79" t="s">
        <v>110</v>
      </c>
      <c r="N40">
        <v>2001</v>
      </c>
      <c r="O40">
        <v>51.79</v>
      </c>
    </row>
    <row r="41" spans="1:18" x14ac:dyDescent="0.2">
      <c r="N41">
        <v>2002</v>
      </c>
      <c r="O41">
        <v>50.835000000000001</v>
      </c>
    </row>
    <row r="42" spans="1:18" x14ac:dyDescent="0.2">
      <c r="N42">
        <v>2003</v>
      </c>
      <c r="O42">
        <v>47.223329999999997</v>
      </c>
    </row>
    <row r="43" spans="1:18" x14ac:dyDescent="0.2">
      <c r="N43">
        <v>2004</v>
      </c>
      <c r="O43">
        <v>53.283639999999998</v>
      </c>
    </row>
    <row r="44" spans="1:18" x14ac:dyDescent="0.2">
      <c r="N44">
        <v>2005</v>
      </c>
      <c r="O44">
        <v>62.26</v>
      </c>
    </row>
    <row r="45" spans="1:18" x14ac:dyDescent="0.2">
      <c r="N45">
        <v>2006</v>
      </c>
      <c r="O45">
        <v>56.019170000000003</v>
      </c>
    </row>
    <row r="46" spans="1:18" x14ac:dyDescent="0.2">
      <c r="N46">
        <v>2007</v>
      </c>
      <c r="O46">
        <v>60.1875</v>
      </c>
    </row>
    <row r="47" spans="1:18" x14ac:dyDescent="0.2">
      <c r="N47">
        <v>2008</v>
      </c>
      <c r="O47">
        <v>48.454999999999998</v>
      </c>
    </row>
    <row r="48" spans="1:18" x14ac:dyDescent="0.2">
      <c r="N48">
        <v>2009</v>
      </c>
      <c r="O48">
        <v>37.218179999999997</v>
      </c>
    </row>
    <row r="49" spans="12:17" x14ac:dyDescent="0.2">
      <c r="N49">
        <v>2010</v>
      </c>
      <c r="O49" s="34">
        <v>33.919999999999995</v>
      </c>
      <c r="P49" s="2"/>
      <c r="Q49" s="2"/>
    </row>
    <row r="50" spans="12:17" x14ac:dyDescent="0.2">
      <c r="N50">
        <v>2011</v>
      </c>
      <c r="O50" s="34">
        <v>33.479999999999997</v>
      </c>
      <c r="P50" s="2"/>
      <c r="Q50" s="2"/>
    </row>
    <row r="51" spans="12:17" x14ac:dyDescent="0.2">
      <c r="N51">
        <v>2012</v>
      </c>
      <c r="O51" s="2">
        <v>40.244166666666665</v>
      </c>
      <c r="P51" s="2"/>
      <c r="Q51" s="2"/>
    </row>
    <row r="52" spans="12:17" x14ac:dyDescent="0.2">
      <c r="N52">
        <v>2013</v>
      </c>
      <c r="O52" s="2">
        <v>34.67</v>
      </c>
      <c r="P52" s="2"/>
      <c r="Q52" s="2"/>
    </row>
    <row r="53" spans="12:17" x14ac:dyDescent="0.2">
      <c r="N53">
        <v>2014</v>
      </c>
      <c r="O53" s="2">
        <v>34.423333333333332</v>
      </c>
      <c r="P53" s="2"/>
      <c r="Q53" s="2"/>
    </row>
    <row r="54" spans="12:17" x14ac:dyDescent="0.2">
      <c r="N54">
        <v>2015</v>
      </c>
      <c r="O54" s="2">
        <v>30.829090909090908</v>
      </c>
      <c r="P54" s="2"/>
      <c r="Q54" s="2"/>
    </row>
    <row r="55" spans="12:17" x14ac:dyDescent="0.2">
      <c r="N55">
        <v>2016</v>
      </c>
      <c r="O55" s="2">
        <v>35.846999999999994</v>
      </c>
      <c r="P55" s="2"/>
      <c r="Q55" s="2"/>
    </row>
    <row r="56" spans="12:17" x14ac:dyDescent="0.2">
      <c r="N56">
        <v>2017</v>
      </c>
      <c r="O56" s="2">
        <v>38.71</v>
      </c>
      <c r="P56" s="2"/>
      <c r="Q56" s="2"/>
    </row>
    <row r="57" spans="12:17" x14ac:dyDescent="0.2">
      <c r="N57">
        <v>2018</v>
      </c>
      <c r="O57" s="2">
        <v>36.383935414999996</v>
      </c>
      <c r="P57" s="2"/>
      <c r="Q57" s="2"/>
    </row>
    <row r="58" spans="12:17" x14ac:dyDescent="0.2">
      <c r="N58">
        <v>2019</v>
      </c>
      <c r="O58" s="2">
        <v>43.20154354999999</v>
      </c>
      <c r="P58" s="2"/>
      <c r="Q58" s="2"/>
    </row>
    <row r="59" spans="12:17" x14ac:dyDescent="0.2">
      <c r="N59">
        <v>2020</v>
      </c>
      <c r="O59" s="2">
        <v>39.482402404166656</v>
      </c>
      <c r="P59" s="2"/>
      <c r="Q59" s="2"/>
    </row>
    <row r="60" spans="12:17" x14ac:dyDescent="0.2">
      <c r="N60">
        <v>2021</v>
      </c>
      <c r="O60" s="2">
        <v>40.428551911666666</v>
      </c>
      <c r="P60" s="2"/>
      <c r="Q60" s="2"/>
    </row>
    <row r="61" spans="12:17" x14ac:dyDescent="0.2">
      <c r="L61" s="2"/>
      <c r="N61">
        <v>2022</v>
      </c>
      <c r="O61" s="2">
        <v>44.861768157499995</v>
      </c>
      <c r="P61" s="2"/>
      <c r="Q61" s="2"/>
    </row>
    <row r="62" spans="12:17" x14ac:dyDescent="0.2">
      <c r="L62" s="2"/>
      <c r="N62">
        <v>2023</v>
      </c>
      <c r="O62" s="34">
        <v>50.02096075499999</v>
      </c>
      <c r="P62" s="2"/>
      <c r="Q62" s="2"/>
    </row>
    <row r="63" spans="12:17" x14ac:dyDescent="0.2">
      <c r="L63" s="2"/>
    </row>
    <row r="64" spans="12:17" x14ac:dyDescent="0.2">
      <c r="L64" s="2"/>
    </row>
    <row r="65" spans="12:41" x14ac:dyDescent="0.2">
      <c r="L65" s="2"/>
    </row>
    <row r="66" spans="12:41" x14ac:dyDescent="0.2">
      <c r="L66" s="2"/>
    </row>
    <row r="67" spans="12:41" x14ac:dyDescent="0.2">
      <c r="L67" s="2"/>
      <c r="O67" s="77" t="s">
        <v>92</v>
      </c>
      <c r="P67" s="77"/>
      <c r="Q67" s="77"/>
      <c r="AO67" t="s">
        <v>432</v>
      </c>
    </row>
    <row r="68" spans="12:41" x14ac:dyDescent="0.2">
      <c r="L68" s="2"/>
      <c r="AO68" t="s">
        <v>433</v>
      </c>
    </row>
    <row r="69" spans="12:41" x14ac:dyDescent="0.2">
      <c r="L69" s="2"/>
      <c r="AO69" t="s">
        <v>434</v>
      </c>
    </row>
    <row r="70" spans="12:41" x14ac:dyDescent="0.2">
      <c r="L70" s="2"/>
    </row>
    <row r="71" spans="12:41" x14ac:dyDescent="0.2">
      <c r="L71" s="2"/>
    </row>
    <row r="72" spans="12:41" ht="18" x14ac:dyDescent="0.2">
      <c r="L72" s="2"/>
      <c r="AO72" s="87"/>
    </row>
    <row r="73" spans="12:41" x14ac:dyDescent="0.2">
      <c r="L73" s="2"/>
    </row>
    <row r="74" spans="12:41" x14ac:dyDescent="0.2">
      <c r="L74" s="2"/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C0C6-6BA4-D64E-9257-297706A0B0CF}">
  <dimension ref="A1:U302"/>
  <sheetViews>
    <sheetView topLeftCell="S1" zoomScale="115" workbookViewId="0">
      <selection activeCell="AF47" sqref="AF47"/>
    </sheetView>
  </sheetViews>
  <sheetFormatPr baseColWidth="10" defaultRowHeight="16" x14ac:dyDescent="0.2"/>
  <cols>
    <col min="2" max="2" width="13.83203125" bestFit="1" customWidth="1"/>
    <col min="3" max="3" width="13.83203125" customWidth="1"/>
    <col min="5" max="5" width="13" bestFit="1" customWidth="1"/>
    <col min="6" max="6" width="13" customWidth="1"/>
    <col min="7" max="7" width="13" bestFit="1" customWidth="1"/>
    <col min="8" max="8" width="13" customWidth="1"/>
    <col min="9" max="9" width="10.1640625" bestFit="1" customWidth="1"/>
    <col min="10" max="10" width="10.1640625" customWidth="1"/>
    <col min="11" max="11" width="12.83203125" bestFit="1" customWidth="1"/>
    <col min="14" max="14" width="12.6640625" bestFit="1" customWidth="1"/>
    <col min="15" max="15" width="13.33203125" bestFit="1" customWidth="1"/>
    <col min="17" max="17" width="13" bestFit="1" customWidth="1"/>
    <col min="18" max="18" width="21" bestFit="1" customWidth="1"/>
    <col min="19" max="19" width="19.5" bestFit="1" customWidth="1"/>
    <col min="20" max="20" width="22.1640625" bestFit="1" customWidth="1"/>
    <col min="21" max="21" width="22.33203125" bestFit="1" customWidth="1"/>
    <col min="22" max="40" width="18.33203125" bestFit="1" customWidth="1"/>
    <col min="41" max="41" width="22.83203125" bestFit="1" customWidth="1"/>
    <col min="42" max="42" width="16.83203125" bestFit="1" customWidth="1"/>
  </cols>
  <sheetData>
    <row r="1" spans="1:18" x14ac:dyDescent="0.2">
      <c r="A1" t="s">
        <v>369</v>
      </c>
    </row>
    <row r="2" spans="1:18" x14ac:dyDescent="0.2">
      <c r="A2" t="s">
        <v>128</v>
      </c>
    </row>
    <row r="3" spans="1:18" x14ac:dyDescent="0.2">
      <c r="A3" t="s">
        <v>127</v>
      </c>
    </row>
    <row r="4" spans="1:18" x14ac:dyDescent="0.2">
      <c r="A4" t="s">
        <v>126</v>
      </c>
    </row>
    <row r="5" spans="1:18" x14ac:dyDescent="0.2">
      <c r="A5" t="s">
        <v>125</v>
      </c>
    </row>
    <row r="6" spans="1:18" x14ac:dyDescent="0.2">
      <c r="A6" t="s">
        <v>124</v>
      </c>
    </row>
    <row r="7" spans="1:18" x14ac:dyDescent="0.2">
      <c r="A7" t="s">
        <v>123</v>
      </c>
    </row>
    <row r="8" spans="1:18" x14ac:dyDescent="0.2">
      <c r="A8" t="s">
        <v>122</v>
      </c>
    </row>
    <row r="9" spans="1:18" x14ac:dyDescent="0.2">
      <c r="A9" t="s">
        <v>121</v>
      </c>
    </row>
    <row r="10" spans="1:18" x14ac:dyDescent="0.2">
      <c r="A10" t="s">
        <v>373</v>
      </c>
      <c r="Q10" t="s">
        <v>115</v>
      </c>
    </row>
    <row r="11" spans="1:18" x14ac:dyDescent="0.2">
      <c r="K11" t="s">
        <v>120</v>
      </c>
      <c r="N11" t="s">
        <v>392</v>
      </c>
      <c r="O11" t="s">
        <v>393</v>
      </c>
    </row>
    <row r="12" spans="1:18" x14ac:dyDescent="0.2">
      <c r="A12" t="s">
        <v>119</v>
      </c>
      <c r="B12" t="s">
        <v>20</v>
      </c>
      <c r="C12" t="s">
        <v>5</v>
      </c>
      <c r="D12" t="s">
        <v>4</v>
      </c>
      <c r="E12" t="s">
        <v>118</v>
      </c>
      <c r="F12" t="s">
        <v>415</v>
      </c>
      <c r="G12" t="s">
        <v>416</v>
      </c>
      <c r="H12" t="s">
        <v>413</v>
      </c>
      <c r="I12" t="s">
        <v>117</v>
      </c>
      <c r="J12" t="s">
        <v>414</v>
      </c>
      <c r="K12" t="s">
        <v>417</v>
      </c>
      <c r="L12" t="s">
        <v>116</v>
      </c>
      <c r="N12" t="s">
        <v>418</v>
      </c>
      <c r="O12" t="s">
        <v>394</v>
      </c>
    </row>
    <row r="13" spans="1:18" x14ac:dyDescent="0.2">
      <c r="A13">
        <v>4</v>
      </c>
      <c r="B13" s="61">
        <v>43620</v>
      </c>
      <c r="C13">
        <f>YEAR(B13)</f>
        <v>2019</v>
      </c>
      <c r="D13">
        <f t="shared" ref="D13:D76" si="0">MONTH(B13)</f>
        <v>6</v>
      </c>
      <c r="E13">
        <v>0.56000000000000005</v>
      </c>
      <c r="F13" s="2">
        <f t="shared" ref="F13:F44" si="1">(E13/14)*1000</f>
        <v>40</v>
      </c>
      <c r="G13">
        <v>0.01</v>
      </c>
      <c r="H13" s="2">
        <f t="shared" ref="H13:H44" si="2">(G13/14)*1000</f>
        <v>0.7142857142857143</v>
      </c>
      <c r="I13">
        <v>0.54</v>
      </c>
      <c r="J13" s="2">
        <f t="shared" ref="J13:J42" si="3">(I13/14)*1000</f>
        <v>38.571428571428577</v>
      </c>
      <c r="K13" s="2">
        <f t="shared" ref="K13:K42" si="4">J13-F13-H13</f>
        <v>-2.1428571428571379</v>
      </c>
      <c r="L13" s="60">
        <f t="shared" ref="L13:L42" si="5">(K13/J13)*100</f>
        <v>-5.555555555555542</v>
      </c>
      <c r="M13" s="60"/>
      <c r="N13" s="60">
        <f>F13+H13+2.38</f>
        <v>43.094285714285718</v>
      </c>
      <c r="O13" s="2">
        <f>(N13-J13)/J13*100</f>
        <v>11.725925925925921</v>
      </c>
      <c r="Q13" s="62" t="s">
        <v>4</v>
      </c>
      <c r="R13" t="s">
        <v>419</v>
      </c>
    </row>
    <row r="14" spans="1:18" x14ac:dyDescent="0.2">
      <c r="A14">
        <v>4</v>
      </c>
      <c r="B14" s="61">
        <v>43627</v>
      </c>
      <c r="C14">
        <f t="shared" ref="C14:C77" si="6">YEAR(B14)</f>
        <v>2019</v>
      </c>
      <c r="D14">
        <f t="shared" si="0"/>
        <v>6</v>
      </c>
      <c r="E14">
        <v>0.52</v>
      </c>
      <c r="F14" s="2">
        <f t="shared" si="1"/>
        <v>37.142857142857146</v>
      </c>
      <c r="G14">
        <v>0.01</v>
      </c>
      <c r="H14" s="2">
        <f t="shared" si="2"/>
        <v>0.7142857142857143</v>
      </c>
      <c r="I14">
        <v>0.55000000000000004</v>
      </c>
      <c r="J14" s="2">
        <f t="shared" si="3"/>
        <v>39.285714285714292</v>
      </c>
      <c r="K14" s="2">
        <f t="shared" si="4"/>
        <v>1.4285714285714315</v>
      </c>
      <c r="L14" s="60">
        <f t="shared" si="5"/>
        <v>3.6363636363636429</v>
      </c>
      <c r="M14" s="60"/>
      <c r="N14" s="60">
        <f t="shared" ref="N14:N76" si="7">F14+H14+2.38</f>
        <v>40.237142857142864</v>
      </c>
      <c r="O14" s="2">
        <f t="shared" ref="O14:O42" si="8">(N14-J14)/J14*100</f>
        <v>2.4218181818181828</v>
      </c>
      <c r="Q14" s="32">
        <v>1</v>
      </c>
      <c r="R14" s="63">
        <v>3.4347826086956516E-2</v>
      </c>
    </row>
    <row r="15" spans="1:18" x14ac:dyDescent="0.2">
      <c r="A15">
        <v>4</v>
      </c>
      <c r="B15" s="61">
        <v>43634</v>
      </c>
      <c r="C15">
        <f t="shared" si="6"/>
        <v>2019</v>
      </c>
      <c r="D15">
        <f t="shared" si="0"/>
        <v>6</v>
      </c>
      <c r="E15">
        <v>0.54</v>
      </c>
      <c r="F15" s="2">
        <f t="shared" si="1"/>
        <v>38.571428571428577</v>
      </c>
      <c r="G15">
        <v>0.01</v>
      </c>
      <c r="H15" s="2">
        <f t="shared" si="2"/>
        <v>0.7142857142857143</v>
      </c>
      <c r="I15">
        <v>0.55000000000000004</v>
      </c>
      <c r="J15" s="2">
        <f t="shared" si="3"/>
        <v>39.285714285714292</v>
      </c>
      <c r="K15" s="2">
        <f t="shared" si="4"/>
        <v>9.9920072216264089E-16</v>
      </c>
      <c r="L15" s="60">
        <f t="shared" si="5"/>
        <v>2.5434200200503583E-15</v>
      </c>
      <c r="M15" s="60"/>
      <c r="N15" s="60">
        <f t="shared" si="7"/>
        <v>41.665714285714294</v>
      </c>
      <c r="O15" s="2">
        <f t="shared" si="8"/>
        <v>6.0581818181818239</v>
      </c>
      <c r="Q15" s="32">
        <v>2</v>
      </c>
      <c r="R15" s="63">
        <v>1.5416666666666671E-2</v>
      </c>
    </row>
    <row r="16" spans="1:18" x14ac:dyDescent="0.2">
      <c r="A16">
        <v>4</v>
      </c>
      <c r="B16" s="61">
        <v>43641</v>
      </c>
      <c r="C16">
        <f t="shared" si="6"/>
        <v>2019</v>
      </c>
      <c r="D16">
        <f t="shared" si="0"/>
        <v>6</v>
      </c>
      <c r="E16">
        <v>0.56999999999999995</v>
      </c>
      <c r="F16" s="2">
        <f t="shared" si="1"/>
        <v>40.714285714285708</v>
      </c>
      <c r="G16">
        <v>0.01</v>
      </c>
      <c r="H16" s="2">
        <f t="shared" si="2"/>
        <v>0.7142857142857143</v>
      </c>
      <c r="I16">
        <v>0.55000000000000004</v>
      </c>
      <c r="J16" s="2">
        <f t="shared" si="3"/>
        <v>39.285714285714292</v>
      </c>
      <c r="K16" s="2">
        <f t="shared" si="4"/>
        <v>-2.1428571428571308</v>
      </c>
      <c r="L16" s="60">
        <f t="shared" si="5"/>
        <v>-5.4545454545454231</v>
      </c>
      <c r="M16" s="60"/>
      <c r="N16" s="60">
        <f t="shared" si="7"/>
        <v>43.808571428571426</v>
      </c>
      <c r="O16" s="2">
        <f t="shared" si="8"/>
        <v>11.512727272727249</v>
      </c>
      <c r="Q16" s="32">
        <v>3</v>
      </c>
      <c r="R16" s="63">
        <v>3.1481481481481485E-2</v>
      </c>
    </row>
    <row r="17" spans="1:18" x14ac:dyDescent="0.2">
      <c r="A17">
        <v>4</v>
      </c>
      <c r="B17" s="61">
        <v>43648</v>
      </c>
      <c r="C17">
        <f t="shared" si="6"/>
        <v>2019</v>
      </c>
      <c r="D17">
        <f t="shared" si="0"/>
        <v>7</v>
      </c>
      <c r="E17">
        <v>0.59</v>
      </c>
      <c r="F17" s="2">
        <f t="shared" si="1"/>
        <v>42.142857142857139</v>
      </c>
      <c r="G17">
        <v>0.01</v>
      </c>
      <c r="H17" s="2">
        <f t="shared" si="2"/>
        <v>0.7142857142857143</v>
      </c>
      <c r="I17">
        <v>0.56999999999999995</v>
      </c>
      <c r="J17" s="2">
        <f t="shared" si="3"/>
        <v>40.714285714285708</v>
      </c>
      <c r="K17" s="2">
        <f t="shared" si="4"/>
        <v>-2.142857142857145</v>
      </c>
      <c r="L17" s="60">
        <f t="shared" si="5"/>
        <v>-5.2631578947368478</v>
      </c>
      <c r="M17" s="60"/>
      <c r="N17" s="60">
        <f t="shared" si="7"/>
        <v>45.237142857142857</v>
      </c>
      <c r="O17" s="2">
        <f t="shared" si="8"/>
        <v>11.108771929824576</v>
      </c>
      <c r="Q17" s="32">
        <v>4</v>
      </c>
      <c r="R17" s="63">
        <v>3.6999999999999991E-2</v>
      </c>
    </row>
    <row r="18" spans="1:18" x14ac:dyDescent="0.2">
      <c r="A18">
        <v>4</v>
      </c>
      <c r="B18" s="61">
        <v>43655</v>
      </c>
      <c r="C18">
        <f t="shared" si="6"/>
        <v>2019</v>
      </c>
      <c r="D18">
        <f t="shared" si="0"/>
        <v>7</v>
      </c>
      <c r="E18">
        <v>0.56000000000000005</v>
      </c>
      <c r="F18" s="2">
        <f t="shared" si="1"/>
        <v>40</v>
      </c>
      <c r="G18">
        <v>0.01</v>
      </c>
      <c r="H18" s="2">
        <f t="shared" si="2"/>
        <v>0.7142857142857143</v>
      </c>
      <c r="I18">
        <v>0.56000000000000005</v>
      </c>
      <c r="J18" s="2">
        <f t="shared" si="3"/>
        <v>40</v>
      </c>
      <c r="K18" s="2">
        <f t="shared" si="4"/>
        <v>-0.7142857142857143</v>
      </c>
      <c r="L18" s="60">
        <f t="shared" si="5"/>
        <v>-1.7857142857142856</v>
      </c>
      <c r="M18" s="60"/>
      <c r="N18" s="60">
        <f t="shared" si="7"/>
        <v>43.094285714285718</v>
      </c>
      <c r="O18" s="2">
        <f t="shared" si="8"/>
        <v>7.7357142857142946</v>
      </c>
      <c r="Q18" s="32">
        <v>5</v>
      </c>
      <c r="R18" s="63">
        <v>3.5500000000000004E-2</v>
      </c>
    </row>
    <row r="19" spans="1:18" x14ac:dyDescent="0.2">
      <c r="A19">
        <v>4</v>
      </c>
      <c r="B19" s="61">
        <v>43662</v>
      </c>
      <c r="C19">
        <f t="shared" si="6"/>
        <v>2019</v>
      </c>
      <c r="D19">
        <f t="shared" si="0"/>
        <v>7</v>
      </c>
      <c r="E19">
        <v>0.61</v>
      </c>
      <c r="F19" s="2">
        <f t="shared" si="1"/>
        <v>43.571428571428577</v>
      </c>
      <c r="G19">
        <v>0</v>
      </c>
      <c r="H19" s="2">
        <f t="shared" si="2"/>
        <v>0</v>
      </c>
      <c r="I19">
        <v>0.65</v>
      </c>
      <c r="J19" s="2">
        <f t="shared" si="3"/>
        <v>46.428571428571431</v>
      </c>
      <c r="K19" s="2">
        <f t="shared" si="4"/>
        <v>2.8571428571428541</v>
      </c>
      <c r="L19" s="60">
        <f t="shared" si="5"/>
        <v>6.1538461538461471</v>
      </c>
      <c r="M19" s="60"/>
      <c r="N19" s="60">
        <f t="shared" si="7"/>
        <v>45.951428571428579</v>
      </c>
      <c r="O19" s="2">
        <f t="shared" si="8"/>
        <v>-1.0276923076922957</v>
      </c>
      <c r="Q19" s="32">
        <v>6</v>
      </c>
      <c r="R19" s="63">
        <v>4.4545454545454534E-2</v>
      </c>
    </row>
    <row r="20" spans="1:18" x14ac:dyDescent="0.2">
      <c r="A20">
        <v>4</v>
      </c>
      <c r="B20" s="61">
        <v>43669</v>
      </c>
      <c r="C20">
        <f t="shared" si="6"/>
        <v>2019</v>
      </c>
      <c r="D20">
        <f t="shared" si="0"/>
        <v>7</v>
      </c>
      <c r="E20">
        <v>0.6</v>
      </c>
      <c r="F20" s="2">
        <f t="shared" si="1"/>
        <v>42.857142857142854</v>
      </c>
      <c r="G20">
        <v>0.01</v>
      </c>
      <c r="H20" s="2">
        <f t="shared" si="2"/>
        <v>0.7142857142857143</v>
      </c>
      <c r="I20">
        <v>0.6</v>
      </c>
      <c r="J20" s="2">
        <f t="shared" si="3"/>
        <v>42.857142857142854</v>
      </c>
      <c r="K20" s="2">
        <f t="shared" si="4"/>
        <v>-0.7142857142857143</v>
      </c>
      <c r="L20" s="60">
        <f t="shared" si="5"/>
        <v>-1.666666666666667</v>
      </c>
      <c r="M20" s="60"/>
      <c r="N20" s="60">
        <f t="shared" si="7"/>
        <v>45.951428571428572</v>
      </c>
      <c r="O20" s="2">
        <f t="shared" si="8"/>
        <v>7.2200000000000086</v>
      </c>
      <c r="Q20" s="32">
        <v>7</v>
      </c>
      <c r="R20" s="63">
        <v>2.0434782608695638E-2</v>
      </c>
    </row>
    <row r="21" spans="1:18" x14ac:dyDescent="0.2">
      <c r="A21">
        <v>4</v>
      </c>
      <c r="B21" s="61">
        <v>43676</v>
      </c>
      <c r="C21">
        <f t="shared" si="6"/>
        <v>2019</v>
      </c>
      <c r="D21">
        <f t="shared" si="0"/>
        <v>7</v>
      </c>
      <c r="E21">
        <v>0.55000000000000004</v>
      </c>
      <c r="F21" s="2">
        <f t="shared" si="1"/>
        <v>39.285714285714292</v>
      </c>
      <c r="G21">
        <v>0.01</v>
      </c>
      <c r="H21" s="2">
        <f t="shared" si="2"/>
        <v>0.7142857142857143</v>
      </c>
      <c r="I21">
        <v>0.57999999999999996</v>
      </c>
      <c r="J21" s="2">
        <f t="shared" si="3"/>
        <v>41.428571428571423</v>
      </c>
      <c r="K21" s="2">
        <f t="shared" si="4"/>
        <v>1.4285714285714173</v>
      </c>
      <c r="L21" s="60">
        <f t="shared" si="5"/>
        <v>3.4482758620689382</v>
      </c>
      <c r="M21" s="60"/>
      <c r="N21" s="60">
        <f t="shared" si="7"/>
        <v>42.38000000000001</v>
      </c>
      <c r="O21" s="2">
        <f t="shared" si="8"/>
        <v>2.2965517241379669</v>
      </c>
      <c r="Q21" s="32">
        <v>8</v>
      </c>
      <c r="R21" s="63">
        <v>3.6296296296296271E-2</v>
      </c>
    </row>
    <row r="22" spans="1:18" x14ac:dyDescent="0.2">
      <c r="A22">
        <v>4</v>
      </c>
      <c r="B22" s="61">
        <v>43683</v>
      </c>
      <c r="C22">
        <f t="shared" si="6"/>
        <v>2019</v>
      </c>
      <c r="D22">
        <f t="shared" si="0"/>
        <v>8</v>
      </c>
      <c r="E22">
        <v>0.51</v>
      </c>
      <c r="F22" s="2">
        <f t="shared" si="1"/>
        <v>36.428571428571431</v>
      </c>
      <c r="G22">
        <v>0.01</v>
      </c>
      <c r="H22" s="2">
        <f t="shared" si="2"/>
        <v>0.7142857142857143</v>
      </c>
      <c r="I22">
        <v>0.6</v>
      </c>
      <c r="J22" s="2">
        <f t="shared" si="3"/>
        <v>42.857142857142854</v>
      </c>
      <c r="K22" s="2">
        <f t="shared" si="4"/>
        <v>5.7142857142857091</v>
      </c>
      <c r="L22" s="60">
        <f t="shared" si="5"/>
        <v>13.333333333333321</v>
      </c>
      <c r="M22" s="60"/>
      <c r="N22" s="60">
        <f t="shared" si="7"/>
        <v>39.522857142857148</v>
      </c>
      <c r="O22" s="2">
        <f t="shared" si="8"/>
        <v>-7.7799999999999798</v>
      </c>
      <c r="Q22" s="32">
        <v>9</v>
      </c>
      <c r="R22" s="63">
        <v>3.6842105263157905E-2</v>
      </c>
    </row>
    <row r="23" spans="1:18" x14ac:dyDescent="0.2">
      <c r="A23">
        <v>4</v>
      </c>
      <c r="B23" s="61">
        <v>43690</v>
      </c>
      <c r="C23">
        <f t="shared" si="6"/>
        <v>2019</v>
      </c>
      <c r="D23">
        <f t="shared" si="0"/>
        <v>8</v>
      </c>
      <c r="E23">
        <v>0.49</v>
      </c>
      <c r="F23" s="2">
        <f t="shared" si="1"/>
        <v>34.999999999999993</v>
      </c>
      <c r="G23">
        <v>0</v>
      </c>
      <c r="H23" s="2">
        <f t="shared" si="2"/>
        <v>0</v>
      </c>
      <c r="I23">
        <v>0.48</v>
      </c>
      <c r="J23" s="2">
        <f t="shared" si="3"/>
        <v>34.285714285714285</v>
      </c>
      <c r="K23" s="2">
        <f t="shared" si="4"/>
        <v>-0.7142857142857082</v>
      </c>
      <c r="L23" s="60">
        <f t="shared" si="5"/>
        <v>-2.0833333333333157</v>
      </c>
      <c r="M23" s="60"/>
      <c r="N23" s="60">
        <f t="shared" si="7"/>
        <v>37.379999999999995</v>
      </c>
      <c r="O23" s="2">
        <f t="shared" si="8"/>
        <v>9.0249999999999897</v>
      </c>
      <c r="Q23" s="32">
        <v>10</v>
      </c>
      <c r="R23" s="63">
        <v>5.0952380952380943E-2</v>
      </c>
    </row>
    <row r="24" spans="1:18" x14ac:dyDescent="0.2">
      <c r="A24">
        <v>4</v>
      </c>
      <c r="B24" s="61">
        <v>43697</v>
      </c>
      <c r="C24">
        <f t="shared" si="6"/>
        <v>2019</v>
      </c>
      <c r="D24">
        <f t="shared" si="0"/>
        <v>8</v>
      </c>
      <c r="E24">
        <v>0.46</v>
      </c>
      <c r="F24" s="2">
        <f t="shared" si="1"/>
        <v>32.857142857142854</v>
      </c>
      <c r="G24">
        <v>0.01</v>
      </c>
      <c r="H24" s="2">
        <f t="shared" si="2"/>
        <v>0.7142857142857143</v>
      </c>
      <c r="I24">
        <v>0.43</v>
      </c>
      <c r="J24" s="2">
        <f t="shared" si="3"/>
        <v>30.714285714285715</v>
      </c>
      <c r="K24" s="2">
        <f t="shared" si="4"/>
        <v>-2.8571428571428532</v>
      </c>
      <c r="L24" s="60">
        <f t="shared" si="5"/>
        <v>-9.3023255813953369</v>
      </c>
      <c r="M24" s="60"/>
      <c r="N24" s="60">
        <f t="shared" si="7"/>
        <v>35.951428571428572</v>
      </c>
      <c r="O24" s="2">
        <f t="shared" si="8"/>
        <v>17.051162790697671</v>
      </c>
      <c r="Q24" s="32">
        <v>11</v>
      </c>
      <c r="R24" s="63">
        <v>2.6999999999999989E-2</v>
      </c>
    </row>
    <row r="25" spans="1:18" x14ac:dyDescent="0.2">
      <c r="A25">
        <v>4</v>
      </c>
      <c r="B25" s="61">
        <v>43704</v>
      </c>
      <c r="C25">
        <f t="shared" si="6"/>
        <v>2019</v>
      </c>
      <c r="D25">
        <f t="shared" si="0"/>
        <v>8</v>
      </c>
      <c r="E25">
        <v>0.53</v>
      </c>
      <c r="F25" s="2">
        <f t="shared" si="1"/>
        <v>37.857142857142861</v>
      </c>
      <c r="G25">
        <v>0.01</v>
      </c>
      <c r="H25" s="2">
        <f t="shared" si="2"/>
        <v>0.7142857142857143</v>
      </c>
      <c r="I25">
        <v>0.5</v>
      </c>
      <c r="J25" s="2">
        <f t="shared" si="3"/>
        <v>35.714285714285715</v>
      </c>
      <c r="K25" s="2">
        <f t="shared" si="4"/>
        <v>-2.8571428571428603</v>
      </c>
      <c r="L25" s="60">
        <f t="shared" si="5"/>
        <v>-8.0000000000000089</v>
      </c>
      <c r="M25" s="60"/>
      <c r="N25" s="60">
        <f t="shared" si="7"/>
        <v>40.951428571428579</v>
      </c>
      <c r="O25" s="2">
        <f t="shared" si="8"/>
        <v>14.664000000000019</v>
      </c>
      <c r="Q25" s="32">
        <v>12</v>
      </c>
      <c r="R25" s="63">
        <v>3.3846153846153831E-2</v>
      </c>
    </row>
    <row r="26" spans="1:18" x14ac:dyDescent="0.2">
      <c r="A26">
        <v>4</v>
      </c>
      <c r="B26" s="61">
        <v>43711</v>
      </c>
      <c r="C26">
        <f t="shared" si="6"/>
        <v>2019</v>
      </c>
      <c r="D26">
        <f t="shared" si="0"/>
        <v>9</v>
      </c>
      <c r="E26">
        <v>0.44</v>
      </c>
      <c r="F26" s="2">
        <f t="shared" si="1"/>
        <v>31.428571428571431</v>
      </c>
      <c r="G26">
        <v>0.01</v>
      </c>
      <c r="H26" s="2">
        <f t="shared" si="2"/>
        <v>0.7142857142857143</v>
      </c>
      <c r="I26">
        <v>0.5</v>
      </c>
      <c r="J26" s="2">
        <f t="shared" si="3"/>
        <v>35.714285714285715</v>
      </c>
      <c r="K26" s="2">
        <f t="shared" si="4"/>
        <v>3.5714285714285703</v>
      </c>
      <c r="L26" s="60">
        <f t="shared" si="5"/>
        <v>9.9999999999999964</v>
      </c>
      <c r="M26" s="60"/>
      <c r="N26" s="60">
        <f t="shared" si="7"/>
        <v>34.522857142857148</v>
      </c>
      <c r="O26" s="2">
        <f t="shared" si="8"/>
        <v>-3.335999999999987</v>
      </c>
      <c r="Q26" s="32" t="s">
        <v>112</v>
      </c>
      <c r="R26" s="63">
        <v>3.3382352941176474E-2</v>
      </c>
    </row>
    <row r="27" spans="1:18" x14ac:dyDescent="0.2">
      <c r="A27">
        <v>4</v>
      </c>
      <c r="B27" s="61">
        <v>43718</v>
      </c>
      <c r="C27">
        <f t="shared" si="6"/>
        <v>2019</v>
      </c>
      <c r="D27">
        <f t="shared" si="0"/>
        <v>9</v>
      </c>
      <c r="E27">
        <v>0.35</v>
      </c>
      <c r="F27" s="2">
        <f t="shared" si="1"/>
        <v>24.999999999999996</v>
      </c>
      <c r="G27">
        <v>0</v>
      </c>
      <c r="H27" s="2">
        <f t="shared" si="2"/>
        <v>0</v>
      </c>
      <c r="I27">
        <v>0.37</v>
      </c>
      <c r="J27" s="2">
        <f t="shared" si="3"/>
        <v>26.428571428571431</v>
      </c>
      <c r="K27" s="2">
        <f t="shared" si="4"/>
        <v>1.4285714285714342</v>
      </c>
      <c r="L27" s="60">
        <f t="shared" si="5"/>
        <v>5.4054054054054257</v>
      </c>
      <c r="M27" s="60"/>
      <c r="N27" s="60">
        <f t="shared" si="7"/>
        <v>27.379999999999995</v>
      </c>
      <c r="O27" s="2">
        <f t="shared" si="8"/>
        <v>3.5999999999999748</v>
      </c>
    </row>
    <row r="28" spans="1:18" x14ac:dyDescent="0.2">
      <c r="A28">
        <v>4</v>
      </c>
      <c r="B28" s="61">
        <v>43725</v>
      </c>
      <c r="C28">
        <f t="shared" si="6"/>
        <v>2019</v>
      </c>
      <c r="D28">
        <f t="shared" si="0"/>
        <v>9</v>
      </c>
      <c r="E28">
        <v>0.26</v>
      </c>
      <c r="F28" s="2">
        <f t="shared" si="1"/>
        <v>18.571428571428573</v>
      </c>
      <c r="G28">
        <v>0</v>
      </c>
      <c r="H28" s="2">
        <f t="shared" si="2"/>
        <v>0</v>
      </c>
      <c r="I28">
        <v>0.27</v>
      </c>
      <c r="J28" s="2">
        <f t="shared" si="3"/>
        <v>19.285714285714288</v>
      </c>
      <c r="K28" s="2">
        <f t="shared" si="4"/>
        <v>0.7142857142857153</v>
      </c>
      <c r="L28" s="60">
        <f t="shared" si="5"/>
        <v>3.7037037037037082</v>
      </c>
      <c r="M28" s="60"/>
      <c r="N28" s="60">
        <f t="shared" si="7"/>
        <v>20.951428571428572</v>
      </c>
      <c r="O28" s="2">
        <f t="shared" si="8"/>
        <v>8.6370370370370253</v>
      </c>
    </row>
    <row r="29" spans="1:18" x14ac:dyDescent="0.2">
      <c r="A29">
        <v>4</v>
      </c>
      <c r="B29" s="61">
        <v>43746</v>
      </c>
      <c r="C29">
        <f t="shared" si="6"/>
        <v>2019</v>
      </c>
      <c r="D29">
        <f t="shared" si="0"/>
        <v>10</v>
      </c>
      <c r="E29">
        <v>0.64</v>
      </c>
      <c r="F29" s="2">
        <f t="shared" si="1"/>
        <v>45.714285714285715</v>
      </c>
      <c r="G29">
        <v>0.01</v>
      </c>
      <c r="H29" s="2">
        <f t="shared" si="2"/>
        <v>0.7142857142857143</v>
      </c>
      <c r="I29">
        <v>0.66</v>
      </c>
      <c r="J29" s="2">
        <f t="shared" si="3"/>
        <v>47.142857142857146</v>
      </c>
      <c r="K29" s="2">
        <f t="shared" si="4"/>
        <v>0.7142857142857163</v>
      </c>
      <c r="L29" s="60">
        <f t="shared" si="5"/>
        <v>1.5151515151515194</v>
      </c>
      <c r="M29" s="60"/>
      <c r="N29" s="60">
        <f t="shared" si="7"/>
        <v>48.808571428571433</v>
      </c>
      <c r="O29" s="2">
        <f t="shared" si="8"/>
        <v>3.5333333333333363</v>
      </c>
    </row>
    <row r="30" spans="1:18" x14ac:dyDescent="0.2">
      <c r="A30">
        <v>4</v>
      </c>
      <c r="B30" s="61">
        <v>43760</v>
      </c>
      <c r="C30">
        <f t="shared" si="6"/>
        <v>2019</v>
      </c>
      <c r="D30">
        <f t="shared" si="0"/>
        <v>10</v>
      </c>
      <c r="E30">
        <v>0.35</v>
      </c>
      <c r="F30" s="2">
        <f t="shared" si="1"/>
        <v>24.999999999999996</v>
      </c>
      <c r="G30">
        <v>0</v>
      </c>
      <c r="H30" s="2">
        <f t="shared" si="2"/>
        <v>0</v>
      </c>
      <c r="I30">
        <v>0.36</v>
      </c>
      <c r="J30" s="2">
        <f t="shared" si="3"/>
        <v>25.714285714285715</v>
      </c>
      <c r="K30" s="2">
        <f t="shared" si="4"/>
        <v>0.71428571428571885</v>
      </c>
      <c r="L30" s="60">
        <f t="shared" si="5"/>
        <v>2.7777777777777954</v>
      </c>
      <c r="M30" s="60"/>
      <c r="N30" s="60">
        <f t="shared" si="7"/>
        <v>27.379999999999995</v>
      </c>
      <c r="O30" s="2">
        <f t="shared" si="8"/>
        <v>6.4777777777777557</v>
      </c>
    </row>
    <row r="31" spans="1:18" x14ac:dyDescent="0.2">
      <c r="A31">
        <v>4</v>
      </c>
      <c r="B31" s="61">
        <v>43766</v>
      </c>
      <c r="C31">
        <f t="shared" si="6"/>
        <v>2019</v>
      </c>
      <c r="D31">
        <f t="shared" si="0"/>
        <v>10</v>
      </c>
      <c r="E31">
        <v>0.68</v>
      </c>
      <c r="F31" s="2">
        <f t="shared" si="1"/>
        <v>48.571428571428577</v>
      </c>
      <c r="G31">
        <v>0.01</v>
      </c>
      <c r="H31" s="2">
        <f t="shared" si="2"/>
        <v>0.7142857142857143</v>
      </c>
      <c r="I31">
        <v>0.69</v>
      </c>
      <c r="J31" s="2">
        <f t="shared" si="3"/>
        <v>49.285714285714278</v>
      </c>
      <c r="K31" s="2">
        <f t="shared" si="4"/>
        <v>-1.3211653993039363E-14</v>
      </c>
      <c r="L31" s="60">
        <f t="shared" si="5"/>
        <v>-2.6806254478630595E-14</v>
      </c>
      <c r="M31" s="60"/>
      <c r="N31" s="60">
        <f t="shared" si="7"/>
        <v>51.665714285714294</v>
      </c>
      <c r="O31" s="2">
        <f t="shared" si="8"/>
        <v>4.8289855072464114</v>
      </c>
    </row>
    <row r="32" spans="1:18" x14ac:dyDescent="0.2">
      <c r="A32">
        <v>4</v>
      </c>
      <c r="B32" s="61">
        <v>43774</v>
      </c>
      <c r="C32">
        <f t="shared" si="6"/>
        <v>2019</v>
      </c>
      <c r="D32">
        <f t="shared" si="0"/>
        <v>11</v>
      </c>
      <c r="E32">
        <v>0.63</v>
      </c>
      <c r="F32" s="2">
        <f t="shared" si="1"/>
        <v>45</v>
      </c>
      <c r="G32">
        <v>0.01</v>
      </c>
      <c r="H32" s="2">
        <f t="shared" si="2"/>
        <v>0.7142857142857143</v>
      </c>
      <c r="I32">
        <v>0.64</v>
      </c>
      <c r="J32" s="2">
        <f t="shared" si="3"/>
        <v>45.714285714285715</v>
      </c>
      <c r="K32" s="2">
        <f t="shared" si="4"/>
        <v>9.9920072216264089E-16</v>
      </c>
      <c r="L32" s="60">
        <f t="shared" si="5"/>
        <v>2.1857515797307769E-15</v>
      </c>
      <c r="M32" s="60"/>
      <c r="N32" s="60">
        <f t="shared" si="7"/>
        <v>48.094285714285718</v>
      </c>
      <c r="O32" s="2">
        <f t="shared" si="8"/>
        <v>5.2062500000000052</v>
      </c>
    </row>
    <row r="33" spans="1:18" x14ac:dyDescent="0.2">
      <c r="A33">
        <v>4</v>
      </c>
      <c r="B33" s="61">
        <v>43781</v>
      </c>
      <c r="C33">
        <f t="shared" si="6"/>
        <v>2019</v>
      </c>
      <c r="D33">
        <f t="shared" si="0"/>
        <v>11</v>
      </c>
      <c r="E33">
        <v>0.59</v>
      </c>
      <c r="F33" s="2">
        <f t="shared" si="1"/>
        <v>42.142857142857139</v>
      </c>
      <c r="G33">
        <v>0</v>
      </c>
      <c r="H33" s="2">
        <f t="shared" si="2"/>
        <v>0</v>
      </c>
      <c r="I33">
        <v>0.62</v>
      </c>
      <c r="J33" s="2">
        <f t="shared" si="3"/>
        <v>44.285714285714285</v>
      </c>
      <c r="K33" s="2">
        <f t="shared" si="4"/>
        <v>2.1428571428571459</v>
      </c>
      <c r="L33" s="60">
        <f t="shared" si="5"/>
        <v>4.8387096774193612</v>
      </c>
      <c r="M33" s="60"/>
      <c r="N33" s="60">
        <f t="shared" si="7"/>
        <v>44.522857142857141</v>
      </c>
      <c r="O33" s="2">
        <f t="shared" si="8"/>
        <v>0.53548387096774086</v>
      </c>
    </row>
    <row r="34" spans="1:18" x14ac:dyDescent="0.2">
      <c r="A34">
        <v>4</v>
      </c>
      <c r="B34" s="61">
        <v>43788</v>
      </c>
      <c r="C34">
        <f t="shared" si="6"/>
        <v>2019</v>
      </c>
      <c r="D34">
        <f t="shared" si="0"/>
        <v>11</v>
      </c>
      <c r="E34">
        <v>0.63</v>
      </c>
      <c r="F34" s="2">
        <f t="shared" si="1"/>
        <v>45</v>
      </c>
      <c r="G34">
        <v>0</v>
      </c>
      <c r="H34" s="2">
        <f t="shared" si="2"/>
        <v>0</v>
      </c>
      <c r="I34">
        <v>0.67</v>
      </c>
      <c r="J34" s="2">
        <f t="shared" si="3"/>
        <v>47.857142857142861</v>
      </c>
      <c r="K34" s="2">
        <f t="shared" si="4"/>
        <v>2.8571428571428612</v>
      </c>
      <c r="L34" s="60">
        <f t="shared" si="5"/>
        <v>5.9701492537313516</v>
      </c>
      <c r="M34" s="60"/>
      <c r="N34" s="60">
        <f t="shared" si="7"/>
        <v>47.38</v>
      </c>
      <c r="O34" s="2">
        <f t="shared" si="8"/>
        <v>-0.99701492537313741</v>
      </c>
    </row>
    <row r="35" spans="1:18" x14ac:dyDescent="0.2">
      <c r="A35">
        <v>4</v>
      </c>
      <c r="B35" s="61">
        <v>43795</v>
      </c>
      <c r="C35">
        <f t="shared" si="6"/>
        <v>2019</v>
      </c>
      <c r="D35">
        <f t="shared" si="0"/>
        <v>11</v>
      </c>
      <c r="E35">
        <v>0.7</v>
      </c>
      <c r="F35" s="2">
        <f t="shared" si="1"/>
        <v>49.999999999999993</v>
      </c>
      <c r="G35">
        <v>0.01</v>
      </c>
      <c r="H35" s="2">
        <f t="shared" si="2"/>
        <v>0.7142857142857143</v>
      </c>
      <c r="I35">
        <v>0.7</v>
      </c>
      <c r="J35" s="2">
        <f t="shared" si="3"/>
        <v>49.999999999999993</v>
      </c>
      <c r="K35" s="2">
        <f t="shared" si="4"/>
        <v>-0.7142857142857143</v>
      </c>
      <c r="L35" s="60">
        <f t="shared" si="5"/>
        <v>-1.4285714285714288</v>
      </c>
      <c r="M35" s="60"/>
      <c r="N35" s="60">
        <f t="shared" si="7"/>
        <v>53.094285714285711</v>
      </c>
      <c r="O35" s="2">
        <f t="shared" si="8"/>
        <v>6.1885714285714366</v>
      </c>
    </row>
    <row r="36" spans="1:18" x14ac:dyDescent="0.2">
      <c r="A36">
        <v>4</v>
      </c>
      <c r="B36" s="61">
        <v>43802</v>
      </c>
      <c r="C36">
        <f t="shared" si="6"/>
        <v>2019</v>
      </c>
      <c r="D36">
        <f t="shared" si="0"/>
        <v>12</v>
      </c>
      <c r="E36">
        <v>0.69</v>
      </c>
      <c r="F36" s="2">
        <f t="shared" si="1"/>
        <v>49.285714285714278</v>
      </c>
      <c r="G36">
        <v>0</v>
      </c>
      <c r="H36" s="2">
        <f t="shared" si="2"/>
        <v>0</v>
      </c>
      <c r="I36">
        <v>0.7</v>
      </c>
      <c r="J36" s="2">
        <f t="shared" si="3"/>
        <v>49.999999999999993</v>
      </c>
      <c r="K36" s="2">
        <f t="shared" si="4"/>
        <v>0.7142857142857153</v>
      </c>
      <c r="L36" s="60">
        <f t="shared" si="5"/>
        <v>1.4285714285714308</v>
      </c>
      <c r="M36" s="60"/>
      <c r="N36" s="60">
        <f t="shared" si="7"/>
        <v>51.66571428571428</v>
      </c>
      <c r="O36" s="2">
        <f t="shared" si="8"/>
        <v>3.331428571428575</v>
      </c>
      <c r="Q36" t="s">
        <v>115</v>
      </c>
    </row>
    <row r="37" spans="1:18" x14ac:dyDescent="0.2">
      <c r="A37">
        <v>4</v>
      </c>
      <c r="B37" s="61">
        <v>43809</v>
      </c>
      <c r="C37">
        <f t="shared" si="6"/>
        <v>2019</v>
      </c>
      <c r="D37">
        <f t="shared" si="0"/>
        <v>12</v>
      </c>
      <c r="E37">
        <v>0.72</v>
      </c>
      <c r="F37" s="2">
        <f t="shared" si="1"/>
        <v>51.428571428571431</v>
      </c>
      <c r="G37">
        <v>0</v>
      </c>
      <c r="H37" s="2">
        <f t="shared" si="2"/>
        <v>0</v>
      </c>
      <c r="I37">
        <v>0.81</v>
      </c>
      <c r="J37" s="2">
        <f t="shared" si="3"/>
        <v>57.857142857142861</v>
      </c>
      <c r="K37" s="2">
        <f t="shared" si="4"/>
        <v>6.4285714285714306</v>
      </c>
      <c r="L37" s="60">
        <f t="shared" si="5"/>
        <v>11.111111111111112</v>
      </c>
      <c r="M37" s="60"/>
      <c r="N37" s="60">
        <f t="shared" si="7"/>
        <v>53.808571428571433</v>
      </c>
      <c r="O37" s="2">
        <f t="shared" si="8"/>
        <v>-6.9975308641975289</v>
      </c>
    </row>
    <row r="38" spans="1:18" x14ac:dyDescent="0.2">
      <c r="A38">
        <v>4</v>
      </c>
      <c r="B38" s="61">
        <v>43816</v>
      </c>
      <c r="C38">
        <f t="shared" si="6"/>
        <v>2019</v>
      </c>
      <c r="D38">
        <f t="shared" si="0"/>
        <v>12</v>
      </c>
      <c r="E38">
        <v>0.8</v>
      </c>
      <c r="F38" s="2">
        <f t="shared" si="1"/>
        <v>57.142857142857146</v>
      </c>
      <c r="G38">
        <v>0</v>
      </c>
      <c r="H38" s="2">
        <f t="shared" si="2"/>
        <v>0</v>
      </c>
      <c r="I38">
        <v>0.81</v>
      </c>
      <c r="J38" s="2">
        <f t="shared" si="3"/>
        <v>57.857142857142861</v>
      </c>
      <c r="K38" s="2">
        <f t="shared" si="4"/>
        <v>0.7142857142857153</v>
      </c>
      <c r="L38" s="60">
        <f t="shared" si="5"/>
        <v>1.2345679012345696</v>
      </c>
      <c r="M38" s="60"/>
      <c r="N38" s="60">
        <f t="shared" si="7"/>
        <v>59.522857142857148</v>
      </c>
      <c r="O38" s="2">
        <f t="shared" si="8"/>
        <v>2.8790123456790147</v>
      </c>
      <c r="Q38" s="62" t="s">
        <v>114</v>
      </c>
      <c r="R38" t="s">
        <v>113</v>
      </c>
    </row>
    <row r="39" spans="1:18" x14ac:dyDescent="0.2">
      <c r="A39">
        <v>4</v>
      </c>
      <c r="B39" s="61">
        <v>43822</v>
      </c>
      <c r="C39">
        <f t="shared" si="6"/>
        <v>2019</v>
      </c>
      <c r="D39">
        <f t="shared" si="0"/>
        <v>12</v>
      </c>
      <c r="E39">
        <v>0.68</v>
      </c>
      <c r="F39" s="2">
        <f t="shared" si="1"/>
        <v>48.571428571428577</v>
      </c>
      <c r="G39">
        <v>0</v>
      </c>
      <c r="H39" s="2">
        <f t="shared" si="2"/>
        <v>0</v>
      </c>
      <c r="I39">
        <v>0.7</v>
      </c>
      <c r="J39" s="2">
        <f t="shared" si="3"/>
        <v>49.999999999999993</v>
      </c>
      <c r="K39" s="2">
        <f t="shared" si="4"/>
        <v>1.4285714285714164</v>
      </c>
      <c r="L39" s="60">
        <f t="shared" si="5"/>
        <v>2.8571428571428332</v>
      </c>
      <c r="M39" s="60"/>
      <c r="N39" s="60">
        <f t="shared" si="7"/>
        <v>50.951428571428579</v>
      </c>
      <c r="O39" s="2">
        <f t="shared" si="8"/>
        <v>1.9028571428571723</v>
      </c>
      <c r="Q39" s="32">
        <v>1</v>
      </c>
      <c r="R39" s="2">
        <v>5.0131680643782648</v>
      </c>
    </row>
    <row r="40" spans="1:18" x14ac:dyDescent="0.2">
      <c r="A40">
        <v>4</v>
      </c>
      <c r="B40" s="61">
        <v>43829</v>
      </c>
      <c r="C40">
        <f t="shared" si="6"/>
        <v>2019</v>
      </c>
      <c r="D40">
        <f t="shared" si="0"/>
        <v>12</v>
      </c>
      <c r="E40">
        <v>0.61</v>
      </c>
      <c r="F40" s="2">
        <f t="shared" si="1"/>
        <v>43.571428571428577</v>
      </c>
      <c r="G40">
        <v>0</v>
      </c>
      <c r="H40" s="2">
        <f t="shared" si="2"/>
        <v>0</v>
      </c>
      <c r="I40">
        <v>0.64</v>
      </c>
      <c r="J40" s="2">
        <f t="shared" si="3"/>
        <v>45.714285714285715</v>
      </c>
      <c r="K40" s="2">
        <f t="shared" si="4"/>
        <v>2.1428571428571388</v>
      </c>
      <c r="L40" s="60">
        <f t="shared" si="5"/>
        <v>4.6874999999999911</v>
      </c>
      <c r="M40" s="60"/>
      <c r="N40" s="60">
        <f t="shared" si="7"/>
        <v>45.951428571428579</v>
      </c>
      <c r="O40" s="2">
        <f t="shared" si="8"/>
        <v>0.51875000000001448</v>
      </c>
      <c r="Q40" s="32">
        <v>2</v>
      </c>
      <c r="R40" s="2">
        <v>2.2916766903723143</v>
      </c>
    </row>
    <row r="41" spans="1:18" x14ac:dyDescent="0.2">
      <c r="A41">
        <v>4</v>
      </c>
      <c r="B41" s="61">
        <v>43837</v>
      </c>
      <c r="C41">
        <f t="shared" si="6"/>
        <v>2020</v>
      </c>
      <c r="D41">
        <f t="shared" si="0"/>
        <v>1</v>
      </c>
      <c r="E41">
        <v>0.63</v>
      </c>
      <c r="F41" s="2">
        <f t="shared" si="1"/>
        <v>45</v>
      </c>
      <c r="G41">
        <v>0.01</v>
      </c>
      <c r="H41" s="2">
        <f t="shared" si="2"/>
        <v>0.7142857142857143</v>
      </c>
      <c r="I41">
        <v>0.66</v>
      </c>
      <c r="J41" s="2">
        <f t="shared" si="3"/>
        <v>47.142857142857146</v>
      </c>
      <c r="K41" s="2">
        <f t="shared" si="4"/>
        <v>1.4285714285714315</v>
      </c>
      <c r="L41" s="60">
        <f t="shared" si="5"/>
        <v>3.0303030303030365</v>
      </c>
      <c r="M41" s="60"/>
      <c r="N41" s="60">
        <f t="shared" si="7"/>
        <v>48.094285714285718</v>
      </c>
      <c r="O41" s="2">
        <f t="shared" si="8"/>
        <v>2.0181818181818194</v>
      </c>
      <c r="Q41" s="32">
        <v>3</v>
      </c>
      <c r="R41" s="2">
        <v>4.972623134683448</v>
      </c>
    </row>
    <row r="42" spans="1:18" x14ac:dyDescent="0.2">
      <c r="A42">
        <v>4</v>
      </c>
      <c r="B42" s="61">
        <v>43844</v>
      </c>
      <c r="C42">
        <f t="shared" si="6"/>
        <v>2020</v>
      </c>
      <c r="D42">
        <f t="shared" si="0"/>
        <v>1</v>
      </c>
      <c r="E42">
        <v>0.65</v>
      </c>
      <c r="F42" s="2">
        <f t="shared" si="1"/>
        <v>46.428571428571431</v>
      </c>
      <c r="G42">
        <v>0</v>
      </c>
      <c r="H42" s="2">
        <f t="shared" si="2"/>
        <v>0</v>
      </c>
      <c r="I42">
        <v>0.65</v>
      </c>
      <c r="J42" s="2">
        <f t="shared" si="3"/>
        <v>46.428571428571431</v>
      </c>
      <c r="K42" s="2">
        <f t="shared" si="4"/>
        <v>0</v>
      </c>
      <c r="L42" s="60">
        <f t="shared" si="5"/>
        <v>0</v>
      </c>
      <c r="M42" s="60"/>
      <c r="N42" s="60">
        <f t="shared" si="7"/>
        <v>48.808571428571433</v>
      </c>
      <c r="O42" s="2">
        <f t="shared" si="8"/>
        <v>5.1261538461538514</v>
      </c>
      <c r="Q42" s="32">
        <v>4</v>
      </c>
      <c r="R42" s="2">
        <v>5.3862078489662304</v>
      </c>
    </row>
    <row r="43" spans="1:18" x14ac:dyDescent="0.2">
      <c r="A43">
        <v>4</v>
      </c>
      <c r="B43" s="61">
        <v>43851</v>
      </c>
      <c r="C43">
        <f t="shared" si="6"/>
        <v>2020</v>
      </c>
      <c r="D43">
        <f t="shared" si="0"/>
        <v>1</v>
      </c>
      <c r="E43">
        <v>0.61</v>
      </c>
      <c r="F43" s="2">
        <f t="shared" si="1"/>
        <v>43.571428571428577</v>
      </c>
      <c r="G43">
        <v>0.01</v>
      </c>
      <c r="H43" s="2">
        <f t="shared" si="2"/>
        <v>0.7142857142857143</v>
      </c>
      <c r="J43" s="2"/>
      <c r="K43" s="2"/>
      <c r="L43" s="60"/>
      <c r="M43" s="60"/>
      <c r="N43" s="60"/>
      <c r="O43" s="2"/>
      <c r="Q43" s="32">
        <v>5</v>
      </c>
      <c r="R43" s="2">
        <v>5.185940162826193</v>
      </c>
    </row>
    <row r="44" spans="1:18" x14ac:dyDescent="0.2">
      <c r="A44">
        <v>4</v>
      </c>
      <c r="B44" s="61">
        <v>43858</v>
      </c>
      <c r="C44">
        <f t="shared" si="6"/>
        <v>2020</v>
      </c>
      <c r="D44">
        <f t="shared" si="0"/>
        <v>1</v>
      </c>
      <c r="E44">
        <v>0.62</v>
      </c>
      <c r="F44" s="2">
        <f t="shared" si="1"/>
        <v>44.285714285714285</v>
      </c>
      <c r="G44">
        <v>0.01</v>
      </c>
      <c r="H44" s="2">
        <f t="shared" si="2"/>
        <v>0.7142857142857143</v>
      </c>
      <c r="I44">
        <v>0.62</v>
      </c>
      <c r="J44" s="2">
        <f t="shared" ref="J44:J76" si="9">(I44/14)*1000</f>
        <v>44.285714285714285</v>
      </c>
      <c r="K44" s="2">
        <f t="shared" ref="K44:K76" si="10">J44-F44-H44</f>
        <v>-0.7142857142857143</v>
      </c>
      <c r="L44" s="60">
        <f t="shared" ref="L44:L76" si="11">(K44/J44)*100</f>
        <v>-1.6129032258064515</v>
      </c>
      <c r="M44" s="60"/>
      <c r="N44" s="60">
        <f t="shared" si="7"/>
        <v>47.38</v>
      </c>
      <c r="O44" s="2">
        <f t="shared" ref="O44:O76" si="12">(N44-J44)/J44*100</f>
        <v>6.9870967741935557</v>
      </c>
      <c r="Q44" s="32">
        <v>6</v>
      </c>
      <c r="R44" s="2">
        <v>7.6805490014714675</v>
      </c>
    </row>
    <row r="45" spans="1:18" x14ac:dyDescent="0.2">
      <c r="A45">
        <v>4</v>
      </c>
      <c r="B45" s="61">
        <v>43865</v>
      </c>
      <c r="C45">
        <f t="shared" si="6"/>
        <v>2020</v>
      </c>
      <c r="D45">
        <f t="shared" si="0"/>
        <v>2</v>
      </c>
      <c r="E45">
        <v>0.56999999999999995</v>
      </c>
      <c r="F45" s="2">
        <f t="shared" ref="F45:F76" si="13">(E45/14)*1000</f>
        <v>40.714285714285708</v>
      </c>
      <c r="G45">
        <v>0</v>
      </c>
      <c r="H45" s="2">
        <f t="shared" ref="H45:H76" si="14">(G45/14)*1000</f>
        <v>0</v>
      </c>
      <c r="I45">
        <v>0.6</v>
      </c>
      <c r="J45" s="2">
        <f t="shared" si="9"/>
        <v>42.857142857142854</v>
      </c>
      <c r="K45" s="2">
        <f t="shared" si="10"/>
        <v>2.1428571428571459</v>
      </c>
      <c r="L45" s="60">
        <f t="shared" si="11"/>
        <v>5.0000000000000071</v>
      </c>
      <c r="M45" s="60"/>
      <c r="N45" s="60">
        <f t="shared" si="7"/>
        <v>43.094285714285711</v>
      </c>
      <c r="O45" s="2">
        <f t="shared" si="12"/>
        <v>0.55333333333333223</v>
      </c>
      <c r="Q45" s="32">
        <v>7</v>
      </c>
      <c r="R45" s="2">
        <v>3.8640899539105411</v>
      </c>
    </row>
    <row r="46" spans="1:18" x14ac:dyDescent="0.2">
      <c r="A46">
        <v>4</v>
      </c>
      <c r="B46" s="61">
        <v>43872</v>
      </c>
      <c r="C46">
        <f t="shared" si="6"/>
        <v>2020</v>
      </c>
      <c r="D46">
        <f t="shared" si="0"/>
        <v>2</v>
      </c>
      <c r="E46">
        <v>0.69</v>
      </c>
      <c r="F46" s="2">
        <f t="shared" si="13"/>
        <v>49.285714285714278</v>
      </c>
      <c r="G46">
        <v>0</v>
      </c>
      <c r="H46" s="2">
        <f t="shared" si="14"/>
        <v>0</v>
      </c>
      <c r="I46">
        <v>0.67</v>
      </c>
      <c r="J46" s="2">
        <f t="shared" si="9"/>
        <v>47.857142857142861</v>
      </c>
      <c r="K46" s="2">
        <f t="shared" si="10"/>
        <v>-1.4285714285714164</v>
      </c>
      <c r="L46" s="60">
        <f t="shared" si="11"/>
        <v>-2.9850746268656461</v>
      </c>
      <c r="M46" s="60"/>
      <c r="N46" s="60">
        <f t="shared" si="7"/>
        <v>51.66571428571428</v>
      </c>
      <c r="O46" s="2">
        <f t="shared" si="12"/>
        <v>7.95820895522386</v>
      </c>
      <c r="Q46" s="32">
        <v>8</v>
      </c>
      <c r="R46" s="2">
        <v>7.4931834762038827</v>
      </c>
    </row>
    <row r="47" spans="1:18" x14ac:dyDescent="0.2">
      <c r="A47">
        <v>4</v>
      </c>
      <c r="B47" s="61">
        <v>43879</v>
      </c>
      <c r="C47">
        <f t="shared" si="6"/>
        <v>2020</v>
      </c>
      <c r="D47">
        <f t="shared" si="0"/>
        <v>2</v>
      </c>
      <c r="E47">
        <v>0.62</v>
      </c>
      <c r="F47" s="2">
        <f t="shared" si="13"/>
        <v>44.285714285714285</v>
      </c>
      <c r="G47">
        <v>0.01</v>
      </c>
      <c r="H47" s="2">
        <f t="shared" si="14"/>
        <v>0.7142857142857143</v>
      </c>
      <c r="I47">
        <v>0.66</v>
      </c>
      <c r="J47" s="2">
        <f t="shared" si="9"/>
        <v>47.142857142857146</v>
      </c>
      <c r="K47" s="2">
        <f t="shared" si="10"/>
        <v>2.1428571428571468</v>
      </c>
      <c r="L47" s="60">
        <f t="shared" si="11"/>
        <v>4.545454545454553</v>
      </c>
      <c r="M47" s="60"/>
      <c r="N47" s="60">
        <f t="shared" si="7"/>
        <v>47.38</v>
      </c>
      <c r="O47" s="2">
        <f t="shared" si="12"/>
        <v>0.50303030303030194</v>
      </c>
      <c r="Q47" s="32">
        <v>9</v>
      </c>
      <c r="R47" s="2">
        <v>6.3047239888122073</v>
      </c>
    </row>
    <row r="48" spans="1:18" x14ac:dyDescent="0.2">
      <c r="A48">
        <v>4</v>
      </c>
      <c r="B48" s="61">
        <v>43886</v>
      </c>
      <c r="C48">
        <f t="shared" si="6"/>
        <v>2020</v>
      </c>
      <c r="D48">
        <f t="shared" si="0"/>
        <v>2</v>
      </c>
      <c r="E48">
        <v>0.57999999999999996</v>
      </c>
      <c r="F48" s="2">
        <f t="shared" si="13"/>
        <v>41.428571428571423</v>
      </c>
      <c r="G48">
        <v>0</v>
      </c>
      <c r="H48" s="2">
        <f t="shared" si="14"/>
        <v>0</v>
      </c>
      <c r="I48">
        <v>0.6</v>
      </c>
      <c r="J48" s="2">
        <f t="shared" si="9"/>
        <v>42.857142857142854</v>
      </c>
      <c r="K48" s="2">
        <f t="shared" si="10"/>
        <v>1.4285714285714306</v>
      </c>
      <c r="L48" s="60">
        <f t="shared" si="11"/>
        <v>3.3333333333333384</v>
      </c>
      <c r="M48" s="60"/>
      <c r="N48" s="60">
        <f t="shared" si="7"/>
        <v>43.808571428571426</v>
      </c>
      <c r="O48" s="2">
        <f t="shared" si="12"/>
        <v>2.2200000000000015</v>
      </c>
      <c r="Q48" s="32">
        <v>10</v>
      </c>
      <c r="R48" s="2">
        <v>8.5736551194727753</v>
      </c>
    </row>
    <row r="49" spans="1:19" x14ac:dyDescent="0.2">
      <c r="A49">
        <v>4</v>
      </c>
      <c r="B49" s="61">
        <v>43893</v>
      </c>
      <c r="C49">
        <f t="shared" si="6"/>
        <v>2020</v>
      </c>
      <c r="D49">
        <f t="shared" si="0"/>
        <v>3</v>
      </c>
      <c r="E49">
        <v>0.57999999999999996</v>
      </c>
      <c r="F49" s="2">
        <f t="shared" si="13"/>
        <v>41.428571428571423</v>
      </c>
      <c r="G49">
        <v>0.01</v>
      </c>
      <c r="H49" s="2">
        <f t="shared" si="14"/>
        <v>0.7142857142857143</v>
      </c>
      <c r="I49">
        <v>0.61</v>
      </c>
      <c r="J49" s="2">
        <f t="shared" si="9"/>
        <v>43.571428571428577</v>
      </c>
      <c r="K49" s="2">
        <f t="shared" si="10"/>
        <v>1.4285714285714386</v>
      </c>
      <c r="L49" s="60">
        <f t="shared" si="11"/>
        <v>3.2786885245901862</v>
      </c>
      <c r="M49" s="60"/>
      <c r="N49" s="60">
        <f t="shared" si="7"/>
        <v>44.522857142857141</v>
      </c>
      <c r="O49" s="2">
        <f t="shared" si="12"/>
        <v>2.183606557377034</v>
      </c>
      <c r="Q49" s="32">
        <v>11</v>
      </c>
      <c r="R49" s="2">
        <v>4.0086910122962935</v>
      </c>
    </row>
    <row r="50" spans="1:19" x14ac:dyDescent="0.2">
      <c r="A50">
        <v>4</v>
      </c>
      <c r="B50" s="61">
        <v>43900</v>
      </c>
      <c r="C50">
        <f t="shared" si="6"/>
        <v>2020</v>
      </c>
      <c r="D50">
        <f t="shared" si="0"/>
        <v>3</v>
      </c>
      <c r="E50">
        <v>0.56999999999999995</v>
      </c>
      <c r="F50" s="2">
        <f t="shared" si="13"/>
        <v>40.714285714285708</v>
      </c>
      <c r="G50">
        <v>0</v>
      </c>
      <c r="H50" s="2">
        <f t="shared" si="14"/>
        <v>0</v>
      </c>
      <c r="I50">
        <v>0.6</v>
      </c>
      <c r="J50" s="2">
        <f t="shared" si="9"/>
        <v>42.857142857142854</v>
      </c>
      <c r="K50" s="2">
        <f t="shared" si="10"/>
        <v>2.1428571428571459</v>
      </c>
      <c r="L50" s="60">
        <f t="shared" si="11"/>
        <v>5.0000000000000071</v>
      </c>
      <c r="M50" s="60"/>
      <c r="N50" s="60">
        <f t="shared" si="7"/>
        <v>43.094285714285711</v>
      </c>
      <c r="O50" s="2">
        <f t="shared" si="12"/>
        <v>0.55333333333333223</v>
      </c>
      <c r="Q50" s="32">
        <v>12</v>
      </c>
      <c r="R50" s="2">
        <v>4.5960655872517364</v>
      </c>
    </row>
    <row r="51" spans="1:19" x14ac:dyDescent="0.2">
      <c r="A51">
        <v>4</v>
      </c>
      <c r="B51" s="61">
        <v>43907</v>
      </c>
      <c r="C51">
        <f t="shared" si="6"/>
        <v>2020</v>
      </c>
      <c r="D51">
        <f t="shared" si="0"/>
        <v>3</v>
      </c>
      <c r="E51">
        <v>0.57999999999999996</v>
      </c>
      <c r="F51" s="2">
        <f t="shared" si="13"/>
        <v>41.428571428571423</v>
      </c>
      <c r="G51">
        <v>0</v>
      </c>
      <c r="H51" s="2">
        <f t="shared" si="14"/>
        <v>0</v>
      </c>
      <c r="I51">
        <v>0.61</v>
      </c>
      <c r="J51" s="2">
        <f t="shared" si="9"/>
        <v>43.571428571428577</v>
      </c>
      <c r="K51" s="2">
        <f t="shared" si="10"/>
        <v>2.142857142857153</v>
      </c>
      <c r="L51" s="60">
        <f t="shared" si="11"/>
        <v>4.9180327868852691</v>
      </c>
      <c r="M51" s="60"/>
      <c r="N51" s="60">
        <f t="shared" si="7"/>
        <v>43.808571428571426</v>
      </c>
      <c r="O51" s="2">
        <f t="shared" si="12"/>
        <v>0.54426229508194968</v>
      </c>
      <c r="Q51" s="32" t="s">
        <v>112</v>
      </c>
      <c r="R51" s="2">
        <v>5.4252832005977512</v>
      </c>
    </row>
    <row r="52" spans="1:19" x14ac:dyDescent="0.2">
      <c r="A52">
        <v>4</v>
      </c>
      <c r="B52" s="61">
        <v>43914</v>
      </c>
      <c r="C52">
        <f t="shared" si="6"/>
        <v>2020</v>
      </c>
      <c r="D52">
        <f t="shared" si="0"/>
        <v>3</v>
      </c>
      <c r="E52">
        <v>0.57999999999999996</v>
      </c>
      <c r="F52" s="2">
        <f t="shared" si="13"/>
        <v>41.428571428571423</v>
      </c>
      <c r="G52">
        <v>0.01</v>
      </c>
      <c r="H52" s="2">
        <f t="shared" si="14"/>
        <v>0.7142857142857143</v>
      </c>
      <c r="I52">
        <v>0.61</v>
      </c>
      <c r="J52" s="2">
        <f t="shared" si="9"/>
        <v>43.571428571428577</v>
      </c>
      <c r="K52" s="2">
        <f t="shared" si="10"/>
        <v>1.4285714285714386</v>
      </c>
      <c r="L52" s="60">
        <f t="shared" si="11"/>
        <v>3.2786885245901862</v>
      </c>
      <c r="M52" s="60"/>
      <c r="N52" s="60">
        <f t="shared" si="7"/>
        <v>44.522857142857141</v>
      </c>
      <c r="O52" s="2">
        <f t="shared" si="12"/>
        <v>2.183606557377034</v>
      </c>
    </row>
    <row r="53" spans="1:19" x14ac:dyDescent="0.2">
      <c r="A53">
        <v>4</v>
      </c>
      <c r="B53" s="61">
        <v>43921</v>
      </c>
      <c r="C53">
        <f t="shared" si="6"/>
        <v>2020</v>
      </c>
      <c r="D53">
        <f t="shared" si="0"/>
        <v>3</v>
      </c>
      <c r="E53">
        <v>0.56000000000000005</v>
      </c>
      <c r="F53" s="2">
        <f t="shared" si="13"/>
        <v>40</v>
      </c>
      <c r="G53">
        <v>0</v>
      </c>
      <c r="H53" s="2">
        <f t="shared" si="14"/>
        <v>0</v>
      </c>
      <c r="I53">
        <v>0.6</v>
      </c>
      <c r="J53" s="2">
        <f t="shared" si="9"/>
        <v>42.857142857142854</v>
      </c>
      <c r="K53" s="2">
        <f t="shared" si="10"/>
        <v>2.8571428571428541</v>
      </c>
      <c r="L53" s="60">
        <f t="shared" si="11"/>
        <v>6.6666666666666599</v>
      </c>
      <c r="M53" s="60"/>
      <c r="N53" s="60">
        <f t="shared" si="7"/>
        <v>42.38</v>
      </c>
      <c r="O53" s="2">
        <f t="shared" si="12"/>
        <v>-1.1133333333333204</v>
      </c>
    </row>
    <row r="54" spans="1:19" x14ac:dyDescent="0.2">
      <c r="A54">
        <v>4</v>
      </c>
      <c r="B54" s="61">
        <v>43928</v>
      </c>
      <c r="C54">
        <f t="shared" si="6"/>
        <v>2020</v>
      </c>
      <c r="D54">
        <f t="shared" si="0"/>
        <v>4</v>
      </c>
      <c r="E54">
        <v>0.56000000000000005</v>
      </c>
      <c r="F54" s="2">
        <f t="shared" si="13"/>
        <v>40</v>
      </c>
      <c r="G54">
        <v>0.01</v>
      </c>
      <c r="H54" s="2">
        <f t="shared" si="14"/>
        <v>0.7142857142857143</v>
      </c>
      <c r="I54">
        <v>0.57999999999999996</v>
      </c>
      <c r="J54" s="2">
        <f t="shared" si="9"/>
        <v>41.428571428571423</v>
      </c>
      <c r="K54" s="2">
        <f t="shared" si="10"/>
        <v>0.71428571428570919</v>
      </c>
      <c r="L54" s="60">
        <f t="shared" si="11"/>
        <v>1.7241379310344707</v>
      </c>
      <c r="M54" s="60"/>
      <c r="N54" s="60">
        <f t="shared" si="7"/>
        <v>43.094285714285718</v>
      </c>
      <c r="O54" s="2">
        <f t="shared" si="12"/>
        <v>4.0206896551724354</v>
      </c>
    </row>
    <row r="55" spans="1:19" x14ac:dyDescent="0.2">
      <c r="A55">
        <v>4</v>
      </c>
      <c r="B55" s="61">
        <v>43935</v>
      </c>
      <c r="C55">
        <f t="shared" si="6"/>
        <v>2020</v>
      </c>
      <c r="D55">
        <f t="shared" si="0"/>
        <v>4</v>
      </c>
      <c r="E55">
        <v>0.6</v>
      </c>
      <c r="F55" s="2">
        <f t="shared" si="13"/>
        <v>42.857142857142854</v>
      </c>
      <c r="G55">
        <v>0.01</v>
      </c>
      <c r="H55" s="2">
        <f t="shared" si="14"/>
        <v>0.7142857142857143</v>
      </c>
      <c r="I55">
        <v>0.65</v>
      </c>
      <c r="J55" s="2">
        <f t="shared" si="9"/>
        <v>46.428571428571431</v>
      </c>
      <c r="K55" s="2">
        <f t="shared" si="10"/>
        <v>2.8571428571428621</v>
      </c>
      <c r="L55" s="60">
        <f t="shared" si="11"/>
        <v>6.153846153846164</v>
      </c>
      <c r="M55" s="60"/>
      <c r="N55" s="60">
        <f t="shared" si="7"/>
        <v>45.951428571428572</v>
      </c>
      <c r="O55" s="2">
        <f t="shared" si="12"/>
        <v>-1.0276923076923108</v>
      </c>
    </row>
    <row r="56" spans="1:19" x14ac:dyDescent="0.2">
      <c r="A56">
        <v>4</v>
      </c>
      <c r="B56" s="61">
        <v>43942</v>
      </c>
      <c r="C56">
        <f t="shared" si="6"/>
        <v>2020</v>
      </c>
      <c r="D56">
        <f t="shared" si="0"/>
        <v>4</v>
      </c>
      <c r="E56">
        <v>0.57999999999999996</v>
      </c>
      <c r="F56" s="2">
        <f t="shared" si="13"/>
        <v>41.428571428571423</v>
      </c>
      <c r="G56">
        <v>0.01</v>
      </c>
      <c r="H56" s="2">
        <f t="shared" si="14"/>
        <v>0.7142857142857143</v>
      </c>
      <c r="I56">
        <v>0.59</v>
      </c>
      <c r="J56" s="2">
        <f t="shared" si="9"/>
        <v>42.142857142857139</v>
      </c>
      <c r="K56" s="2">
        <f t="shared" si="10"/>
        <v>9.9920072216264089E-16</v>
      </c>
      <c r="L56" s="60">
        <f t="shared" si="11"/>
        <v>2.3709847644537245E-15</v>
      </c>
      <c r="M56" s="60"/>
      <c r="N56" s="60">
        <f t="shared" si="7"/>
        <v>44.522857142857141</v>
      </c>
      <c r="O56" s="2">
        <f t="shared" si="12"/>
        <v>5.6474576271186505</v>
      </c>
    </row>
    <row r="57" spans="1:19" x14ac:dyDescent="0.2">
      <c r="A57">
        <v>4</v>
      </c>
      <c r="B57" s="61">
        <v>43949</v>
      </c>
      <c r="C57">
        <f t="shared" si="6"/>
        <v>2020</v>
      </c>
      <c r="D57">
        <f t="shared" si="0"/>
        <v>4</v>
      </c>
      <c r="E57">
        <v>0.6</v>
      </c>
      <c r="F57" s="2">
        <f t="shared" si="13"/>
        <v>42.857142857142854</v>
      </c>
      <c r="G57">
        <v>0.01</v>
      </c>
      <c r="H57" s="2">
        <f t="shared" si="14"/>
        <v>0.7142857142857143</v>
      </c>
      <c r="I57">
        <v>0.62</v>
      </c>
      <c r="J57" s="2">
        <f t="shared" si="9"/>
        <v>44.285714285714285</v>
      </c>
      <c r="K57" s="2">
        <f t="shared" si="10"/>
        <v>0.7142857142857163</v>
      </c>
      <c r="L57" s="60">
        <f t="shared" si="11"/>
        <v>1.6129032258064562</v>
      </c>
      <c r="M57" s="60"/>
      <c r="N57" s="60">
        <f t="shared" si="7"/>
        <v>45.951428571428572</v>
      </c>
      <c r="O57" s="2">
        <f t="shared" si="12"/>
        <v>3.7612903225806487</v>
      </c>
    </row>
    <row r="58" spans="1:19" x14ac:dyDescent="0.2">
      <c r="A58">
        <v>4</v>
      </c>
      <c r="B58" s="61">
        <v>43956</v>
      </c>
      <c r="C58">
        <f t="shared" si="6"/>
        <v>2020</v>
      </c>
      <c r="D58">
        <f t="shared" si="0"/>
        <v>5</v>
      </c>
      <c r="E58">
        <v>0.6</v>
      </c>
      <c r="F58" s="2">
        <f t="shared" si="13"/>
        <v>42.857142857142854</v>
      </c>
      <c r="G58">
        <v>0</v>
      </c>
      <c r="H58" s="2">
        <f t="shared" si="14"/>
        <v>0</v>
      </c>
      <c r="I58">
        <v>0.63</v>
      </c>
      <c r="J58" s="2">
        <f t="shared" si="9"/>
        <v>45</v>
      </c>
      <c r="K58" s="2">
        <f t="shared" si="10"/>
        <v>2.1428571428571459</v>
      </c>
      <c r="L58" s="60">
        <f t="shared" si="11"/>
        <v>4.761904761904769</v>
      </c>
      <c r="M58" s="60"/>
      <c r="N58" s="60">
        <f t="shared" si="7"/>
        <v>45.237142857142857</v>
      </c>
      <c r="O58" s="2">
        <f t="shared" si="12"/>
        <v>0.52698412698412589</v>
      </c>
    </row>
    <row r="59" spans="1:19" x14ac:dyDescent="0.2">
      <c r="A59">
        <v>4</v>
      </c>
      <c r="B59" s="61">
        <v>43963</v>
      </c>
      <c r="C59">
        <f t="shared" si="6"/>
        <v>2020</v>
      </c>
      <c r="D59">
        <f t="shared" si="0"/>
        <v>5</v>
      </c>
      <c r="E59">
        <v>0.56000000000000005</v>
      </c>
      <c r="F59" s="2">
        <f t="shared" si="13"/>
        <v>40</v>
      </c>
      <c r="G59">
        <v>0</v>
      </c>
      <c r="H59" s="2">
        <f t="shared" si="14"/>
        <v>0</v>
      </c>
      <c r="I59">
        <v>0.56999999999999995</v>
      </c>
      <c r="J59" s="2">
        <f t="shared" si="9"/>
        <v>40.714285714285708</v>
      </c>
      <c r="K59" s="2">
        <f t="shared" si="10"/>
        <v>0.7142857142857082</v>
      </c>
      <c r="L59" s="60">
        <f t="shared" si="11"/>
        <v>1.7543859649122659</v>
      </c>
      <c r="M59" s="60"/>
      <c r="N59" s="60">
        <f t="shared" si="7"/>
        <v>42.38</v>
      </c>
      <c r="O59" s="2">
        <f t="shared" si="12"/>
        <v>4.0912280701754602</v>
      </c>
    </row>
    <row r="60" spans="1:19" x14ac:dyDescent="0.2">
      <c r="A60">
        <v>4</v>
      </c>
      <c r="B60" s="61">
        <v>43970</v>
      </c>
      <c r="C60">
        <f t="shared" si="6"/>
        <v>2020</v>
      </c>
      <c r="D60">
        <f t="shared" si="0"/>
        <v>5</v>
      </c>
      <c r="E60">
        <v>0.54</v>
      </c>
      <c r="F60" s="2">
        <f t="shared" si="13"/>
        <v>38.571428571428577</v>
      </c>
      <c r="G60">
        <v>0</v>
      </c>
      <c r="H60" s="2">
        <f t="shared" si="14"/>
        <v>0</v>
      </c>
      <c r="I60">
        <v>0.6</v>
      </c>
      <c r="J60" s="2">
        <f t="shared" si="9"/>
        <v>42.857142857142854</v>
      </c>
      <c r="K60" s="2">
        <f t="shared" si="10"/>
        <v>4.2857142857142776</v>
      </c>
      <c r="L60" s="60">
        <f t="shared" si="11"/>
        <v>9.9999999999999805</v>
      </c>
      <c r="M60" s="60"/>
      <c r="N60" s="60">
        <f t="shared" si="7"/>
        <v>40.951428571428579</v>
      </c>
      <c r="O60" s="2">
        <f t="shared" si="12"/>
        <v>-4.4466666666666415</v>
      </c>
    </row>
    <row r="61" spans="1:19" x14ac:dyDescent="0.2">
      <c r="A61">
        <v>4</v>
      </c>
      <c r="B61" s="61">
        <v>43977</v>
      </c>
      <c r="C61">
        <f t="shared" si="6"/>
        <v>2020</v>
      </c>
      <c r="D61">
        <f t="shared" si="0"/>
        <v>5</v>
      </c>
      <c r="E61">
        <v>0.53</v>
      </c>
      <c r="F61" s="2">
        <f t="shared" si="13"/>
        <v>37.857142857142861</v>
      </c>
      <c r="G61">
        <v>0.01</v>
      </c>
      <c r="H61" s="2">
        <f t="shared" si="14"/>
        <v>0.7142857142857143</v>
      </c>
      <c r="I61">
        <v>0.54</v>
      </c>
      <c r="J61" s="2">
        <f t="shared" si="9"/>
        <v>38.571428571428577</v>
      </c>
      <c r="K61" s="2">
        <f t="shared" si="10"/>
        <v>9.9920072216264089E-16</v>
      </c>
      <c r="L61" s="60">
        <f t="shared" si="11"/>
        <v>2.5905203907920318E-15</v>
      </c>
      <c r="M61" s="60"/>
      <c r="N61" s="60">
        <f t="shared" si="7"/>
        <v>40.951428571428579</v>
      </c>
      <c r="O61" s="2">
        <f t="shared" si="12"/>
        <v>6.1703703703703763</v>
      </c>
      <c r="Q61" s="62" t="s">
        <v>114</v>
      </c>
      <c r="R61" t="s">
        <v>113</v>
      </c>
      <c r="S61" t="s">
        <v>419</v>
      </c>
    </row>
    <row r="62" spans="1:19" x14ac:dyDescent="0.2">
      <c r="A62">
        <v>4</v>
      </c>
      <c r="B62" s="61">
        <v>43984</v>
      </c>
      <c r="C62">
        <f t="shared" si="6"/>
        <v>2020</v>
      </c>
      <c r="D62">
        <f t="shared" si="0"/>
        <v>6</v>
      </c>
      <c r="E62">
        <v>0.52</v>
      </c>
      <c r="F62" s="2">
        <f t="shared" si="13"/>
        <v>37.142857142857146</v>
      </c>
      <c r="G62">
        <v>0.01</v>
      </c>
      <c r="H62" s="2">
        <f t="shared" si="14"/>
        <v>0.7142857142857143</v>
      </c>
      <c r="I62">
        <v>0.56000000000000005</v>
      </c>
      <c r="J62" s="2">
        <f t="shared" si="9"/>
        <v>40</v>
      </c>
      <c r="K62" s="2">
        <f t="shared" si="10"/>
        <v>2.1428571428571397</v>
      </c>
      <c r="L62" s="60">
        <f t="shared" si="11"/>
        <v>5.3571428571428488</v>
      </c>
      <c r="M62" s="60"/>
      <c r="N62" s="60">
        <f t="shared" si="7"/>
        <v>40.237142857142864</v>
      </c>
      <c r="O62" s="2">
        <f t="shared" si="12"/>
        <v>0.5928571428571594</v>
      </c>
      <c r="Q62" s="32">
        <v>2019</v>
      </c>
      <c r="R62">
        <v>1.4843478362979383</v>
      </c>
      <c r="S62">
        <v>0.7142857142857143</v>
      </c>
    </row>
    <row r="63" spans="1:19" x14ac:dyDescent="0.2">
      <c r="A63">
        <v>4</v>
      </c>
      <c r="B63" s="61">
        <v>43991</v>
      </c>
      <c r="C63">
        <f t="shared" si="6"/>
        <v>2020</v>
      </c>
      <c r="D63">
        <f t="shared" si="0"/>
        <v>6</v>
      </c>
      <c r="E63">
        <v>0.49</v>
      </c>
      <c r="F63" s="2">
        <f t="shared" si="13"/>
        <v>34.999999999999993</v>
      </c>
      <c r="G63">
        <v>0</v>
      </c>
      <c r="H63" s="2">
        <f t="shared" si="14"/>
        <v>0</v>
      </c>
      <c r="I63">
        <v>0.49</v>
      </c>
      <c r="J63" s="2">
        <f t="shared" si="9"/>
        <v>34.999999999999993</v>
      </c>
      <c r="K63" s="2">
        <f t="shared" si="10"/>
        <v>0</v>
      </c>
      <c r="L63" s="60">
        <f t="shared" si="11"/>
        <v>0</v>
      </c>
      <c r="M63" s="60"/>
      <c r="N63" s="60">
        <f t="shared" si="7"/>
        <v>37.379999999999995</v>
      </c>
      <c r="O63" s="2">
        <f t="shared" si="12"/>
        <v>6.8000000000000087</v>
      </c>
      <c r="Q63" s="32">
        <v>2020</v>
      </c>
      <c r="R63">
        <v>5.1447671051347381</v>
      </c>
      <c r="S63">
        <v>2.099125364431488</v>
      </c>
    </row>
    <row r="64" spans="1:19" x14ac:dyDescent="0.2">
      <c r="A64">
        <v>4</v>
      </c>
      <c r="B64" s="61">
        <v>43998</v>
      </c>
      <c r="C64">
        <f t="shared" si="6"/>
        <v>2020</v>
      </c>
      <c r="D64">
        <f t="shared" si="0"/>
        <v>6</v>
      </c>
      <c r="E64">
        <v>0.49</v>
      </c>
      <c r="F64" s="2">
        <f t="shared" si="13"/>
        <v>34.999999999999993</v>
      </c>
      <c r="G64">
        <v>0</v>
      </c>
      <c r="H64" s="2">
        <f t="shared" si="14"/>
        <v>0</v>
      </c>
      <c r="I64">
        <v>0.53</v>
      </c>
      <c r="J64" s="2">
        <f t="shared" si="9"/>
        <v>37.857142857142861</v>
      </c>
      <c r="K64" s="2">
        <f t="shared" si="10"/>
        <v>2.8571428571428683</v>
      </c>
      <c r="L64" s="60">
        <f t="shared" si="11"/>
        <v>7.5471698113207832</v>
      </c>
      <c r="M64" s="60"/>
      <c r="N64" s="60">
        <f t="shared" si="7"/>
        <v>37.379999999999995</v>
      </c>
      <c r="O64" s="2">
        <f t="shared" si="12"/>
        <v>-1.2603773584905886</v>
      </c>
      <c r="Q64" s="32">
        <v>2021</v>
      </c>
      <c r="R64">
        <v>5.4888732226348296</v>
      </c>
      <c r="S64">
        <v>2.0535714285714293</v>
      </c>
    </row>
    <row r="65" spans="1:21" x14ac:dyDescent="0.2">
      <c r="A65">
        <v>4</v>
      </c>
      <c r="B65" s="61">
        <v>44005</v>
      </c>
      <c r="C65">
        <f t="shared" si="6"/>
        <v>2020</v>
      </c>
      <c r="D65">
        <f t="shared" si="0"/>
        <v>6</v>
      </c>
      <c r="E65">
        <v>0.46</v>
      </c>
      <c r="F65" s="2">
        <f t="shared" si="13"/>
        <v>32.857142857142854</v>
      </c>
      <c r="G65">
        <v>0.01</v>
      </c>
      <c r="H65" s="2">
        <f t="shared" si="14"/>
        <v>0.7142857142857143</v>
      </c>
      <c r="I65">
        <v>0.59</v>
      </c>
      <c r="J65" s="2">
        <f t="shared" si="9"/>
        <v>42.142857142857139</v>
      </c>
      <c r="K65" s="2">
        <f t="shared" si="10"/>
        <v>8.5714285714285712</v>
      </c>
      <c r="L65" s="60">
        <f t="shared" si="11"/>
        <v>20.33898305084746</v>
      </c>
      <c r="M65" s="60"/>
      <c r="N65" s="60">
        <f t="shared" si="7"/>
        <v>35.951428571428572</v>
      </c>
      <c r="O65" s="2">
        <f t="shared" si="12"/>
        <v>-14.691525423728805</v>
      </c>
      <c r="Q65" s="32">
        <v>2022</v>
      </c>
      <c r="R65">
        <v>5.7386839046252662</v>
      </c>
      <c r="S65">
        <v>2.733516483516484</v>
      </c>
    </row>
    <row r="66" spans="1:21" x14ac:dyDescent="0.2">
      <c r="A66">
        <v>4</v>
      </c>
      <c r="B66" s="61">
        <v>44012</v>
      </c>
      <c r="C66">
        <f t="shared" si="6"/>
        <v>2020</v>
      </c>
      <c r="D66">
        <f t="shared" si="0"/>
        <v>6</v>
      </c>
      <c r="E66">
        <v>0.51</v>
      </c>
      <c r="F66" s="2">
        <f t="shared" si="13"/>
        <v>36.428571428571431</v>
      </c>
      <c r="G66">
        <v>0</v>
      </c>
      <c r="H66" s="2">
        <f t="shared" si="14"/>
        <v>0</v>
      </c>
      <c r="I66">
        <v>0.53</v>
      </c>
      <c r="J66" s="2">
        <f t="shared" si="9"/>
        <v>37.857142857142861</v>
      </c>
      <c r="K66" s="2">
        <f t="shared" si="10"/>
        <v>1.4285714285714306</v>
      </c>
      <c r="L66" s="60">
        <f t="shared" si="11"/>
        <v>3.7735849056603818</v>
      </c>
      <c r="M66" s="60"/>
      <c r="N66" s="60">
        <f t="shared" si="7"/>
        <v>38.808571428571433</v>
      </c>
      <c r="O66" s="2">
        <f t="shared" si="12"/>
        <v>2.5132075471698125</v>
      </c>
      <c r="Q66" s="32">
        <v>2023</v>
      </c>
      <c r="R66">
        <v>7.6224392403182044</v>
      </c>
      <c r="S66">
        <v>3.7571428571428584</v>
      </c>
    </row>
    <row r="67" spans="1:21" x14ac:dyDescent="0.2">
      <c r="A67">
        <v>4</v>
      </c>
      <c r="B67" s="61">
        <v>44019</v>
      </c>
      <c r="C67">
        <f t="shared" si="6"/>
        <v>2020</v>
      </c>
      <c r="D67">
        <f t="shared" si="0"/>
        <v>7</v>
      </c>
      <c r="E67">
        <v>0.47</v>
      </c>
      <c r="F67" s="2">
        <f t="shared" si="13"/>
        <v>33.571428571428569</v>
      </c>
      <c r="G67">
        <v>0.01</v>
      </c>
      <c r="H67" s="2">
        <f t="shared" si="14"/>
        <v>0.7142857142857143</v>
      </c>
      <c r="I67">
        <v>0.5</v>
      </c>
      <c r="J67" s="2">
        <f t="shared" si="9"/>
        <v>35.714285714285715</v>
      </c>
      <c r="K67" s="2">
        <f t="shared" si="10"/>
        <v>1.4285714285714315</v>
      </c>
      <c r="L67" s="60">
        <f t="shared" si="11"/>
        <v>4.000000000000008</v>
      </c>
      <c r="M67" s="60"/>
      <c r="N67" s="60">
        <f t="shared" si="7"/>
        <v>36.665714285714287</v>
      </c>
      <c r="O67" s="2">
        <f t="shared" si="12"/>
        <v>2.6640000000000015</v>
      </c>
      <c r="Q67" s="32">
        <v>2024</v>
      </c>
      <c r="R67">
        <v>4.980899629255692</v>
      </c>
      <c r="S67">
        <v>2.0562770562770543</v>
      </c>
    </row>
    <row r="68" spans="1:21" x14ac:dyDescent="0.2">
      <c r="A68">
        <v>4</v>
      </c>
      <c r="B68" s="61">
        <v>44026</v>
      </c>
      <c r="C68">
        <f t="shared" si="6"/>
        <v>2020</v>
      </c>
      <c r="D68">
        <f t="shared" si="0"/>
        <v>7</v>
      </c>
      <c r="E68">
        <v>0.44</v>
      </c>
      <c r="F68" s="2">
        <f t="shared" si="13"/>
        <v>31.428571428571431</v>
      </c>
      <c r="G68">
        <v>0.01</v>
      </c>
      <c r="H68" s="2">
        <f t="shared" si="14"/>
        <v>0.7142857142857143</v>
      </c>
      <c r="I68">
        <v>0.47</v>
      </c>
      <c r="J68" s="2">
        <f t="shared" si="9"/>
        <v>33.571428571428569</v>
      </c>
      <c r="K68" s="2">
        <f t="shared" si="10"/>
        <v>1.4285714285714244</v>
      </c>
      <c r="L68" s="60">
        <f t="shared" si="11"/>
        <v>4.2553191489361586</v>
      </c>
      <c r="M68" s="60"/>
      <c r="N68" s="60">
        <f t="shared" si="7"/>
        <v>34.522857142857148</v>
      </c>
      <c r="O68" s="2">
        <f t="shared" si="12"/>
        <v>2.8340425531915123</v>
      </c>
      <c r="Q68" s="32">
        <v>2025</v>
      </c>
      <c r="R68">
        <v>6.2210479571925106</v>
      </c>
      <c r="S68">
        <v>2.4404761904761902</v>
      </c>
    </row>
    <row r="69" spans="1:21" x14ac:dyDescent="0.2">
      <c r="A69">
        <v>4</v>
      </c>
      <c r="B69" s="61">
        <v>44033</v>
      </c>
      <c r="C69">
        <f t="shared" si="6"/>
        <v>2020</v>
      </c>
      <c r="D69">
        <f t="shared" si="0"/>
        <v>7</v>
      </c>
      <c r="E69">
        <v>0.44</v>
      </c>
      <c r="F69" s="2">
        <f t="shared" si="13"/>
        <v>31.428571428571431</v>
      </c>
      <c r="G69">
        <v>0</v>
      </c>
      <c r="H69" s="2">
        <f t="shared" si="14"/>
        <v>0</v>
      </c>
      <c r="I69">
        <v>0.48</v>
      </c>
      <c r="J69" s="2">
        <f t="shared" si="9"/>
        <v>34.285714285714285</v>
      </c>
      <c r="K69" s="2">
        <f t="shared" si="10"/>
        <v>2.8571428571428541</v>
      </c>
      <c r="L69" s="60">
        <f t="shared" si="11"/>
        <v>8.333333333333325</v>
      </c>
      <c r="M69" s="60"/>
      <c r="N69" s="60">
        <f t="shared" si="7"/>
        <v>33.808571428571433</v>
      </c>
      <c r="O69" s="2">
        <f t="shared" si="12"/>
        <v>-1.3916666666666504</v>
      </c>
      <c r="Q69" s="32" t="s">
        <v>112</v>
      </c>
      <c r="R69">
        <v>5.4252832005977529</v>
      </c>
      <c r="S69">
        <v>2.3844537815126055</v>
      </c>
    </row>
    <row r="70" spans="1:21" x14ac:dyDescent="0.2">
      <c r="A70">
        <v>4</v>
      </c>
      <c r="B70" s="61">
        <v>44040</v>
      </c>
      <c r="C70">
        <f t="shared" si="6"/>
        <v>2020</v>
      </c>
      <c r="D70">
        <f t="shared" si="0"/>
        <v>7</v>
      </c>
      <c r="E70">
        <v>0.42</v>
      </c>
      <c r="F70" s="2">
        <f t="shared" si="13"/>
        <v>30</v>
      </c>
      <c r="G70">
        <v>0.01</v>
      </c>
      <c r="H70" s="2">
        <f t="shared" si="14"/>
        <v>0.7142857142857143</v>
      </c>
      <c r="I70">
        <v>0.47</v>
      </c>
      <c r="J70" s="2">
        <f t="shared" si="9"/>
        <v>33.571428571428569</v>
      </c>
      <c r="K70" s="2">
        <f t="shared" si="10"/>
        <v>2.857142857142855</v>
      </c>
      <c r="L70" s="60">
        <f t="shared" si="11"/>
        <v>8.5106382978723349</v>
      </c>
      <c r="M70" s="60"/>
      <c r="N70" s="60">
        <f t="shared" si="7"/>
        <v>33.094285714285718</v>
      </c>
      <c r="O70" s="2">
        <f t="shared" si="12"/>
        <v>-1.4212765957446643</v>
      </c>
    </row>
    <row r="71" spans="1:21" x14ac:dyDescent="0.2">
      <c r="A71">
        <v>4</v>
      </c>
      <c r="B71" s="61">
        <v>44047</v>
      </c>
      <c r="C71">
        <f t="shared" si="6"/>
        <v>2020</v>
      </c>
      <c r="D71">
        <f t="shared" si="0"/>
        <v>8</v>
      </c>
      <c r="E71">
        <v>0.56000000000000005</v>
      </c>
      <c r="F71" s="2">
        <f t="shared" si="13"/>
        <v>40</v>
      </c>
      <c r="G71">
        <v>0</v>
      </c>
      <c r="H71" s="2">
        <f t="shared" si="14"/>
        <v>0</v>
      </c>
      <c r="I71">
        <v>0.56999999999999995</v>
      </c>
      <c r="J71" s="2">
        <f t="shared" si="9"/>
        <v>40.714285714285708</v>
      </c>
      <c r="K71" s="2">
        <f t="shared" si="10"/>
        <v>0.7142857142857082</v>
      </c>
      <c r="L71" s="60">
        <f t="shared" si="11"/>
        <v>1.7543859649122659</v>
      </c>
      <c r="M71" s="60"/>
      <c r="N71" s="60">
        <f t="shared" si="7"/>
        <v>42.38</v>
      </c>
      <c r="O71" s="2">
        <f t="shared" si="12"/>
        <v>4.0912280701754602</v>
      </c>
    </row>
    <row r="72" spans="1:21" x14ac:dyDescent="0.2">
      <c r="A72">
        <v>4</v>
      </c>
      <c r="B72" s="61">
        <v>44054</v>
      </c>
      <c r="C72">
        <f t="shared" si="6"/>
        <v>2020</v>
      </c>
      <c r="D72">
        <f t="shared" si="0"/>
        <v>8</v>
      </c>
      <c r="E72">
        <v>0.39</v>
      </c>
      <c r="F72" s="2">
        <f t="shared" si="13"/>
        <v>27.857142857142858</v>
      </c>
      <c r="G72">
        <v>0.01</v>
      </c>
      <c r="H72" s="2">
        <f t="shared" si="14"/>
        <v>0.7142857142857143</v>
      </c>
      <c r="I72">
        <v>0.43</v>
      </c>
      <c r="J72" s="2">
        <f t="shared" si="9"/>
        <v>30.714285714285715</v>
      </c>
      <c r="K72" s="2">
        <f t="shared" si="10"/>
        <v>2.1428571428571432</v>
      </c>
      <c r="L72" s="60">
        <f t="shared" si="11"/>
        <v>6.9767441860465134</v>
      </c>
      <c r="M72" s="60"/>
      <c r="N72" s="60">
        <f t="shared" si="7"/>
        <v>30.951428571428572</v>
      </c>
      <c r="O72" s="2">
        <f t="shared" si="12"/>
        <v>0.77209302325581242</v>
      </c>
    </row>
    <row r="73" spans="1:21" x14ac:dyDescent="0.2">
      <c r="A73">
        <v>4</v>
      </c>
      <c r="B73" s="61">
        <v>44061</v>
      </c>
      <c r="C73">
        <f t="shared" si="6"/>
        <v>2020</v>
      </c>
      <c r="D73">
        <f t="shared" si="0"/>
        <v>8</v>
      </c>
      <c r="E73">
        <v>0.4</v>
      </c>
      <c r="F73" s="2">
        <f t="shared" si="13"/>
        <v>28.571428571428573</v>
      </c>
      <c r="G73">
        <v>0.01</v>
      </c>
      <c r="H73" s="2">
        <f t="shared" si="14"/>
        <v>0.7142857142857143</v>
      </c>
      <c r="I73">
        <v>0.48</v>
      </c>
      <c r="J73" s="2">
        <f t="shared" si="9"/>
        <v>34.285714285714285</v>
      </c>
      <c r="K73" s="2">
        <f t="shared" si="10"/>
        <v>4.9999999999999973</v>
      </c>
      <c r="L73" s="60">
        <f t="shared" si="11"/>
        <v>14.583333333333325</v>
      </c>
      <c r="M73" s="60"/>
      <c r="N73" s="60">
        <f t="shared" si="7"/>
        <v>31.665714285714287</v>
      </c>
      <c r="O73" s="2">
        <f t="shared" si="12"/>
        <v>-7.6416666666666595</v>
      </c>
    </row>
    <row r="74" spans="1:21" x14ac:dyDescent="0.2">
      <c r="A74">
        <v>4</v>
      </c>
      <c r="B74" s="61">
        <v>44068</v>
      </c>
      <c r="C74">
        <f t="shared" si="6"/>
        <v>2020</v>
      </c>
      <c r="D74">
        <f t="shared" si="0"/>
        <v>8</v>
      </c>
      <c r="E74">
        <v>0.55000000000000004</v>
      </c>
      <c r="F74" s="2">
        <f t="shared" si="13"/>
        <v>39.285714285714292</v>
      </c>
      <c r="G74">
        <v>0.01</v>
      </c>
      <c r="H74" s="2">
        <f t="shared" si="14"/>
        <v>0.7142857142857143</v>
      </c>
      <c r="I74">
        <v>0.62</v>
      </c>
      <c r="J74" s="2">
        <f t="shared" si="9"/>
        <v>44.285714285714285</v>
      </c>
      <c r="K74" s="2">
        <f t="shared" si="10"/>
        <v>4.2857142857142785</v>
      </c>
      <c r="L74" s="60">
        <f t="shared" si="11"/>
        <v>9.677419354838694</v>
      </c>
      <c r="M74" s="60"/>
      <c r="N74" s="60">
        <f t="shared" si="7"/>
        <v>42.38000000000001</v>
      </c>
      <c r="O74" s="2">
        <f t="shared" si="12"/>
        <v>-4.3032258064515894</v>
      </c>
    </row>
    <row r="75" spans="1:21" x14ac:dyDescent="0.2">
      <c r="A75">
        <v>4</v>
      </c>
      <c r="B75" s="61">
        <v>44075</v>
      </c>
      <c r="C75">
        <f t="shared" si="6"/>
        <v>2020</v>
      </c>
      <c r="D75">
        <f t="shared" si="0"/>
        <v>9</v>
      </c>
      <c r="E75">
        <v>0.59</v>
      </c>
      <c r="F75" s="2">
        <f t="shared" si="13"/>
        <v>42.142857142857139</v>
      </c>
      <c r="G75">
        <v>0.01</v>
      </c>
      <c r="H75" s="2">
        <f t="shared" si="14"/>
        <v>0.7142857142857143</v>
      </c>
      <c r="I75">
        <v>0.63</v>
      </c>
      <c r="J75" s="2">
        <f t="shared" si="9"/>
        <v>45</v>
      </c>
      <c r="K75" s="2">
        <f t="shared" si="10"/>
        <v>2.1428571428571468</v>
      </c>
      <c r="L75" s="60">
        <f t="shared" si="11"/>
        <v>4.7619047619047707</v>
      </c>
      <c r="M75" s="60"/>
      <c r="N75" s="60">
        <f t="shared" si="7"/>
        <v>45.237142857142857</v>
      </c>
      <c r="O75" s="2">
        <f t="shared" si="12"/>
        <v>0.52698412698412589</v>
      </c>
      <c r="Q75" s="62" t="s">
        <v>114</v>
      </c>
      <c r="R75" t="s">
        <v>419</v>
      </c>
      <c r="S75" t="s">
        <v>420</v>
      </c>
      <c r="T75" t="s">
        <v>421</v>
      </c>
      <c r="U75" t="s">
        <v>422</v>
      </c>
    </row>
    <row r="76" spans="1:21" x14ac:dyDescent="0.2">
      <c r="A76">
        <v>4</v>
      </c>
      <c r="B76" s="61">
        <v>44082</v>
      </c>
      <c r="C76">
        <f t="shared" si="6"/>
        <v>2020</v>
      </c>
      <c r="D76">
        <f t="shared" si="0"/>
        <v>9</v>
      </c>
      <c r="E76">
        <v>0.56000000000000005</v>
      </c>
      <c r="F76" s="2">
        <f t="shared" si="13"/>
        <v>40</v>
      </c>
      <c r="G76">
        <v>0</v>
      </c>
      <c r="H76" s="2">
        <f t="shared" si="14"/>
        <v>0</v>
      </c>
      <c r="I76">
        <v>0.63</v>
      </c>
      <c r="J76" s="2">
        <f t="shared" si="9"/>
        <v>45</v>
      </c>
      <c r="K76" s="2">
        <f t="shared" si="10"/>
        <v>5</v>
      </c>
      <c r="L76" s="60">
        <f t="shared" si="11"/>
        <v>11.111111111111111</v>
      </c>
      <c r="M76" s="60"/>
      <c r="N76" s="60">
        <f t="shared" si="7"/>
        <v>42.38</v>
      </c>
      <c r="O76" s="2">
        <f t="shared" si="12"/>
        <v>-5.8222222222222166</v>
      </c>
      <c r="Q76" s="32">
        <v>2019</v>
      </c>
      <c r="R76">
        <v>0.7142857142857143</v>
      </c>
      <c r="S76">
        <v>41.581632653061227</v>
      </c>
      <c r="T76">
        <v>0.40816326530612235</v>
      </c>
      <c r="U76">
        <v>40.459183673469397</v>
      </c>
    </row>
    <row r="77" spans="1:21" x14ac:dyDescent="0.2">
      <c r="A77">
        <v>4</v>
      </c>
      <c r="B77" s="61">
        <v>44089</v>
      </c>
      <c r="C77">
        <f t="shared" si="6"/>
        <v>2020</v>
      </c>
      <c r="D77">
        <f t="shared" ref="D77:D140" si="15">MONTH(B77)</f>
        <v>9</v>
      </c>
      <c r="F77" s="2"/>
      <c r="H77" s="2"/>
      <c r="J77" s="2"/>
      <c r="K77" s="2"/>
      <c r="L77" s="60"/>
      <c r="M77" s="60"/>
      <c r="N77" s="60"/>
      <c r="O77" s="2"/>
      <c r="Q77" s="32">
        <v>2020</v>
      </c>
      <c r="R77">
        <v>2.099125364431488</v>
      </c>
      <c r="S77">
        <v>40.451895043731788</v>
      </c>
      <c r="T77">
        <v>0.47142857142857147</v>
      </c>
      <c r="U77">
        <v>38.000000000000007</v>
      </c>
    </row>
    <row r="78" spans="1:21" x14ac:dyDescent="0.2">
      <c r="A78">
        <v>4</v>
      </c>
      <c r="B78" s="61">
        <v>44096</v>
      </c>
      <c r="C78">
        <f t="shared" ref="C78:C141" si="16">YEAR(B78)</f>
        <v>2020</v>
      </c>
      <c r="D78">
        <f t="shared" si="15"/>
        <v>9</v>
      </c>
      <c r="E78">
        <v>0.43</v>
      </c>
      <c r="F78" s="2">
        <f t="shared" ref="F78:F141" si="17">(E78/14)*1000</f>
        <v>30.714285714285715</v>
      </c>
      <c r="G78">
        <v>0.01</v>
      </c>
      <c r="H78" s="2">
        <f t="shared" ref="H78:H141" si="18">(G78/14)*1000</f>
        <v>0.7142857142857143</v>
      </c>
      <c r="I78">
        <v>0.64</v>
      </c>
      <c r="J78" s="2">
        <f t="shared" ref="J78:J105" si="19">(I78/14)*1000</f>
        <v>45.714285714285715</v>
      </c>
      <c r="K78" s="2">
        <f t="shared" ref="K78:K105" si="20">J78-F78-H78</f>
        <v>14.285714285714286</v>
      </c>
      <c r="L78" s="60">
        <f t="shared" ref="L78:L105" si="21">(K78/J78)*100</f>
        <v>31.25</v>
      </c>
      <c r="M78" s="60"/>
      <c r="N78" s="60">
        <f t="shared" ref="N78:N141" si="22">F78+H78+2.38</f>
        <v>33.808571428571433</v>
      </c>
      <c r="O78" s="2">
        <f t="shared" ref="O78:O105" si="23">(N78-J78)/J78*100</f>
        <v>-26.043749999999992</v>
      </c>
      <c r="Q78" s="32">
        <v>2021</v>
      </c>
      <c r="R78">
        <v>2.0535714285714293</v>
      </c>
      <c r="S78">
        <v>41.458333333333343</v>
      </c>
      <c r="T78">
        <v>0.67307692307692335</v>
      </c>
      <c r="U78">
        <v>38.516483516483518</v>
      </c>
    </row>
    <row r="79" spans="1:21" x14ac:dyDescent="0.2">
      <c r="A79">
        <v>4</v>
      </c>
      <c r="B79" s="61">
        <v>44103</v>
      </c>
      <c r="C79">
        <f t="shared" si="16"/>
        <v>2020</v>
      </c>
      <c r="D79">
        <f t="shared" si="15"/>
        <v>9</v>
      </c>
      <c r="E79">
        <v>0.39</v>
      </c>
      <c r="F79" s="2">
        <f t="shared" si="17"/>
        <v>27.857142857142858</v>
      </c>
      <c r="G79">
        <v>0.01</v>
      </c>
      <c r="H79" s="2">
        <f t="shared" si="18"/>
        <v>0.7142857142857143</v>
      </c>
      <c r="I79">
        <v>0.43</v>
      </c>
      <c r="J79" s="2">
        <f t="shared" si="19"/>
        <v>30.714285714285715</v>
      </c>
      <c r="K79" s="2">
        <f t="shared" si="20"/>
        <v>2.1428571428571432</v>
      </c>
      <c r="L79" s="60">
        <f t="shared" si="21"/>
        <v>6.9767441860465134</v>
      </c>
      <c r="M79" s="60"/>
      <c r="N79" s="60">
        <f t="shared" si="22"/>
        <v>30.951428571428572</v>
      </c>
      <c r="O79" s="2">
        <f t="shared" si="23"/>
        <v>0.77209302325581242</v>
      </c>
      <c r="Q79" s="32">
        <v>2022</v>
      </c>
      <c r="R79">
        <v>2.733516483516484</v>
      </c>
      <c r="S79">
        <v>46.318681318681307</v>
      </c>
      <c r="T79">
        <v>0.56318681318681318</v>
      </c>
      <c r="U79">
        <v>43.021978021978036</v>
      </c>
    </row>
    <row r="80" spans="1:21" x14ac:dyDescent="0.2">
      <c r="A80">
        <v>4</v>
      </c>
      <c r="B80" s="61">
        <v>44110</v>
      </c>
      <c r="C80">
        <f t="shared" si="16"/>
        <v>2020</v>
      </c>
      <c r="D80">
        <f t="shared" si="15"/>
        <v>10</v>
      </c>
      <c r="E80">
        <v>0.45</v>
      </c>
      <c r="F80" s="2">
        <f t="shared" si="17"/>
        <v>32.142857142857146</v>
      </c>
      <c r="G80">
        <v>0.01</v>
      </c>
      <c r="H80" s="2">
        <f t="shared" si="18"/>
        <v>0.7142857142857143</v>
      </c>
      <c r="I80">
        <v>0.49</v>
      </c>
      <c r="J80" s="2">
        <f t="shared" si="19"/>
        <v>34.999999999999993</v>
      </c>
      <c r="K80" s="2">
        <f t="shared" si="20"/>
        <v>2.1428571428571326</v>
      </c>
      <c r="L80" s="60">
        <f t="shared" si="21"/>
        <v>6.1224489795918089</v>
      </c>
      <c r="M80" s="60"/>
      <c r="N80" s="60">
        <f t="shared" si="22"/>
        <v>35.237142857142864</v>
      </c>
      <c r="O80" s="2">
        <f t="shared" si="23"/>
        <v>0.67755102040820259</v>
      </c>
      <c r="Q80" s="32">
        <v>2023</v>
      </c>
      <c r="R80">
        <v>3.7571428571428584</v>
      </c>
      <c r="S80">
        <v>49.3857142857143</v>
      </c>
      <c r="T80">
        <v>0.45329670329670335</v>
      </c>
      <c r="U80">
        <v>45</v>
      </c>
    </row>
    <row r="81" spans="1:21" x14ac:dyDescent="0.2">
      <c r="A81">
        <v>4</v>
      </c>
      <c r="B81" s="61">
        <v>44117</v>
      </c>
      <c r="C81">
        <f t="shared" si="16"/>
        <v>2020</v>
      </c>
      <c r="D81">
        <f t="shared" si="15"/>
        <v>10</v>
      </c>
      <c r="E81">
        <v>0.41</v>
      </c>
      <c r="F81" s="2">
        <f t="shared" si="17"/>
        <v>29.285714285714285</v>
      </c>
      <c r="G81">
        <v>0</v>
      </c>
      <c r="H81" s="2">
        <f t="shared" si="18"/>
        <v>0</v>
      </c>
      <c r="I81">
        <v>0.43</v>
      </c>
      <c r="J81" s="2">
        <f t="shared" si="19"/>
        <v>30.714285714285715</v>
      </c>
      <c r="K81" s="2">
        <f t="shared" si="20"/>
        <v>1.4285714285714306</v>
      </c>
      <c r="L81" s="60">
        <f t="shared" si="21"/>
        <v>4.6511627906976809</v>
      </c>
      <c r="M81" s="60"/>
      <c r="N81" s="60">
        <f t="shared" si="22"/>
        <v>31.665714285714284</v>
      </c>
      <c r="O81" s="2">
        <f t="shared" si="23"/>
        <v>3.0976744186046412</v>
      </c>
      <c r="Q81" s="32">
        <v>2024</v>
      </c>
      <c r="R81">
        <v>2.0562770562770543</v>
      </c>
      <c r="S81">
        <v>41.948051948051948</v>
      </c>
      <c r="T81">
        <v>0.77922077922077915</v>
      </c>
      <c r="U81">
        <v>39.112554112554122</v>
      </c>
    </row>
    <row r="82" spans="1:21" x14ac:dyDescent="0.2">
      <c r="A82">
        <v>4</v>
      </c>
      <c r="B82" s="61">
        <v>44124</v>
      </c>
      <c r="C82">
        <f t="shared" si="16"/>
        <v>2020</v>
      </c>
      <c r="D82">
        <f t="shared" si="15"/>
        <v>10</v>
      </c>
      <c r="E82">
        <v>0.35</v>
      </c>
      <c r="F82" s="2">
        <f t="shared" si="17"/>
        <v>24.999999999999996</v>
      </c>
      <c r="G82">
        <v>0.01</v>
      </c>
      <c r="H82" s="2">
        <f t="shared" si="18"/>
        <v>0.7142857142857143</v>
      </c>
      <c r="I82">
        <v>0.37</v>
      </c>
      <c r="J82" s="2">
        <f t="shared" si="19"/>
        <v>26.428571428571431</v>
      </c>
      <c r="K82" s="2">
        <f t="shared" si="20"/>
        <v>0.71428571428571985</v>
      </c>
      <c r="L82" s="60">
        <f t="shared" si="21"/>
        <v>2.7027027027027235</v>
      </c>
      <c r="M82" s="60"/>
      <c r="N82" s="60">
        <f t="shared" si="22"/>
        <v>28.094285714285711</v>
      </c>
      <c r="O82" s="2">
        <f t="shared" si="23"/>
        <v>6.302702702702681</v>
      </c>
      <c r="Q82" s="32">
        <v>2025</v>
      </c>
      <c r="R82">
        <v>2.4404761904761902</v>
      </c>
      <c r="S82">
        <v>38.511904761904766</v>
      </c>
      <c r="T82">
        <v>0.41666666666666669</v>
      </c>
      <c r="U82">
        <v>35.654761904761905</v>
      </c>
    </row>
    <row r="83" spans="1:21" x14ac:dyDescent="0.2">
      <c r="A83">
        <v>4</v>
      </c>
      <c r="B83" s="61">
        <v>44131</v>
      </c>
      <c r="C83">
        <f t="shared" si="16"/>
        <v>2020</v>
      </c>
      <c r="D83">
        <f t="shared" si="15"/>
        <v>10</v>
      </c>
      <c r="E83">
        <v>0.22</v>
      </c>
      <c r="F83" s="2">
        <f t="shared" si="17"/>
        <v>15.714285714285715</v>
      </c>
      <c r="G83">
        <v>0.01</v>
      </c>
      <c r="H83" s="2">
        <f t="shared" si="18"/>
        <v>0.7142857142857143</v>
      </c>
      <c r="I83">
        <v>0.24</v>
      </c>
      <c r="J83" s="2">
        <f t="shared" si="19"/>
        <v>17.142857142857142</v>
      </c>
      <c r="K83" s="2">
        <f t="shared" si="20"/>
        <v>0.71428571428571275</v>
      </c>
      <c r="L83" s="60">
        <f t="shared" si="21"/>
        <v>4.1666666666666581</v>
      </c>
      <c r="M83" s="60"/>
      <c r="N83" s="60">
        <f t="shared" si="22"/>
        <v>18.80857142857143</v>
      </c>
      <c r="O83" s="2">
        <f t="shared" si="23"/>
        <v>9.7166666666666757</v>
      </c>
      <c r="Q83" s="32" t="s">
        <v>112</v>
      </c>
      <c r="R83">
        <v>2.3844537815126055</v>
      </c>
      <c r="S83">
        <v>43.605567226890741</v>
      </c>
      <c r="T83">
        <v>0.55043522785458177</v>
      </c>
      <c r="U83">
        <v>40.614439324116731</v>
      </c>
    </row>
    <row r="84" spans="1:21" x14ac:dyDescent="0.2">
      <c r="A84">
        <v>4</v>
      </c>
      <c r="B84" s="61">
        <v>44138</v>
      </c>
      <c r="C84">
        <f t="shared" si="16"/>
        <v>2020</v>
      </c>
      <c r="D84">
        <f t="shared" si="15"/>
        <v>11</v>
      </c>
      <c r="E84">
        <v>0.53</v>
      </c>
      <c r="F84" s="2">
        <f t="shared" si="17"/>
        <v>37.857142857142861</v>
      </c>
      <c r="G84">
        <v>0.01</v>
      </c>
      <c r="H84" s="2">
        <f t="shared" si="18"/>
        <v>0.7142857142857143</v>
      </c>
      <c r="I84">
        <v>0.56999999999999995</v>
      </c>
      <c r="J84" s="2">
        <f t="shared" si="19"/>
        <v>40.714285714285708</v>
      </c>
      <c r="K84" s="2">
        <f t="shared" si="20"/>
        <v>2.1428571428571326</v>
      </c>
      <c r="L84" s="60">
        <f t="shared" si="21"/>
        <v>5.2631578947368176</v>
      </c>
      <c r="M84" s="60"/>
      <c r="N84" s="60">
        <f t="shared" si="22"/>
        <v>40.951428571428579</v>
      </c>
      <c r="O84" s="2">
        <f t="shared" si="23"/>
        <v>0.58245614035091098</v>
      </c>
    </row>
    <row r="85" spans="1:21" x14ac:dyDescent="0.2">
      <c r="A85">
        <v>4</v>
      </c>
      <c r="B85" s="61">
        <v>44145</v>
      </c>
      <c r="C85">
        <f t="shared" si="16"/>
        <v>2020</v>
      </c>
      <c r="D85">
        <f t="shared" si="15"/>
        <v>11</v>
      </c>
      <c r="E85">
        <v>0.47</v>
      </c>
      <c r="F85" s="2">
        <f t="shared" si="17"/>
        <v>33.571428571428569</v>
      </c>
      <c r="G85">
        <v>0.01</v>
      </c>
      <c r="H85" s="2">
        <f t="shared" si="18"/>
        <v>0.7142857142857143</v>
      </c>
      <c r="I85">
        <v>0.49</v>
      </c>
      <c r="J85" s="2">
        <f t="shared" si="19"/>
        <v>34.999999999999993</v>
      </c>
      <c r="K85" s="2">
        <f t="shared" si="20"/>
        <v>0.71428571428570919</v>
      </c>
      <c r="L85" s="60">
        <f t="shared" si="21"/>
        <v>2.0408163265305981</v>
      </c>
      <c r="M85" s="60"/>
      <c r="N85" s="60">
        <f t="shared" si="22"/>
        <v>36.665714285714287</v>
      </c>
      <c r="O85" s="2">
        <f t="shared" si="23"/>
        <v>4.7591836734694137</v>
      </c>
    </row>
    <row r="86" spans="1:21" x14ac:dyDescent="0.2">
      <c r="A86">
        <v>4</v>
      </c>
      <c r="B86" s="61">
        <v>44152</v>
      </c>
      <c r="C86">
        <f t="shared" si="16"/>
        <v>2020</v>
      </c>
      <c r="D86">
        <f t="shared" si="15"/>
        <v>11</v>
      </c>
      <c r="E86">
        <v>0.56999999999999995</v>
      </c>
      <c r="F86" s="2">
        <f t="shared" si="17"/>
        <v>40.714285714285708</v>
      </c>
      <c r="G86">
        <v>0.01</v>
      </c>
      <c r="H86" s="2">
        <f t="shared" si="18"/>
        <v>0.7142857142857143</v>
      </c>
      <c r="I86">
        <v>0.59</v>
      </c>
      <c r="J86" s="2">
        <f t="shared" si="19"/>
        <v>42.142857142857139</v>
      </c>
      <c r="K86" s="2">
        <f t="shared" si="20"/>
        <v>0.7142857142857163</v>
      </c>
      <c r="L86" s="60">
        <f t="shared" si="21"/>
        <v>1.6949152542372929</v>
      </c>
      <c r="M86" s="60"/>
      <c r="N86" s="60">
        <f t="shared" si="22"/>
        <v>43.808571428571426</v>
      </c>
      <c r="O86" s="2">
        <f t="shared" si="23"/>
        <v>3.9525423728813598</v>
      </c>
    </row>
    <row r="87" spans="1:21" x14ac:dyDescent="0.2">
      <c r="A87">
        <v>4</v>
      </c>
      <c r="B87" s="61">
        <v>44166</v>
      </c>
      <c r="C87">
        <f t="shared" si="16"/>
        <v>2020</v>
      </c>
      <c r="D87">
        <f t="shared" si="15"/>
        <v>12</v>
      </c>
      <c r="E87">
        <v>0.6</v>
      </c>
      <c r="F87" s="2">
        <f t="shared" si="17"/>
        <v>42.857142857142854</v>
      </c>
      <c r="G87">
        <v>0.01</v>
      </c>
      <c r="H87" s="2">
        <f t="shared" si="18"/>
        <v>0.7142857142857143</v>
      </c>
      <c r="I87">
        <v>0.63</v>
      </c>
      <c r="J87" s="2">
        <f t="shared" si="19"/>
        <v>45</v>
      </c>
      <c r="K87" s="2">
        <f t="shared" si="20"/>
        <v>1.4285714285714315</v>
      </c>
      <c r="L87" s="60">
        <f t="shared" si="21"/>
        <v>3.1746031746031815</v>
      </c>
      <c r="M87" s="60"/>
      <c r="N87" s="60">
        <f t="shared" si="22"/>
        <v>45.951428571428572</v>
      </c>
      <c r="O87" s="2">
        <f t="shared" si="23"/>
        <v>2.1142857142857152</v>
      </c>
    </row>
    <row r="88" spans="1:21" x14ac:dyDescent="0.2">
      <c r="A88">
        <v>4</v>
      </c>
      <c r="B88" s="61">
        <v>44173</v>
      </c>
      <c r="C88">
        <f t="shared" si="16"/>
        <v>2020</v>
      </c>
      <c r="D88">
        <f t="shared" si="15"/>
        <v>12</v>
      </c>
      <c r="E88">
        <v>0.65</v>
      </c>
      <c r="F88" s="2">
        <f t="shared" si="17"/>
        <v>46.428571428571431</v>
      </c>
      <c r="G88">
        <v>0.01</v>
      </c>
      <c r="H88" s="2">
        <f t="shared" si="18"/>
        <v>0.7142857142857143</v>
      </c>
      <c r="I88">
        <v>0.68</v>
      </c>
      <c r="J88" s="2">
        <f t="shared" si="19"/>
        <v>48.571428571428577</v>
      </c>
      <c r="K88" s="2">
        <f t="shared" si="20"/>
        <v>1.4285714285714315</v>
      </c>
      <c r="L88" s="60">
        <f t="shared" si="21"/>
        <v>2.9411764705882413</v>
      </c>
      <c r="M88" s="60"/>
      <c r="N88" s="60">
        <f t="shared" si="22"/>
        <v>49.522857142857148</v>
      </c>
      <c r="O88" s="2">
        <f t="shared" si="23"/>
        <v>1.9588235294117657</v>
      </c>
    </row>
    <row r="89" spans="1:21" x14ac:dyDescent="0.2">
      <c r="A89">
        <v>4</v>
      </c>
      <c r="B89" s="61">
        <v>44180</v>
      </c>
      <c r="C89">
        <f t="shared" si="16"/>
        <v>2020</v>
      </c>
      <c r="D89">
        <f t="shared" si="15"/>
        <v>12</v>
      </c>
      <c r="E89">
        <v>0.62</v>
      </c>
      <c r="F89" s="2">
        <f t="shared" si="17"/>
        <v>44.285714285714285</v>
      </c>
      <c r="G89">
        <v>0.01</v>
      </c>
      <c r="H89" s="2">
        <f t="shared" si="18"/>
        <v>0.7142857142857143</v>
      </c>
      <c r="I89">
        <v>0.68</v>
      </c>
      <c r="J89" s="2">
        <f t="shared" si="19"/>
        <v>48.571428571428577</v>
      </c>
      <c r="K89" s="2">
        <f t="shared" si="20"/>
        <v>3.5714285714285774</v>
      </c>
      <c r="L89" s="60">
        <f t="shared" si="21"/>
        <v>7.3529411764705994</v>
      </c>
      <c r="M89" s="60"/>
      <c r="N89" s="60">
        <f t="shared" si="22"/>
        <v>47.38</v>
      </c>
      <c r="O89" s="2">
        <f t="shared" si="23"/>
        <v>-2.4529411764705933</v>
      </c>
    </row>
    <row r="90" spans="1:21" x14ac:dyDescent="0.2">
      <c r="A90">
        <v>4</v>
      </c>
      <c r="B90" s="61">
        <v>44187</v>
      </c>
      <c r="C90">
        <f t="shared" si="16"/>
        <v>2020</v>
      </c>
      <c r="D90">
        <f t="shared" si="15"/>
        <v>12</v>
      </c>
      <c r="E90">
        <v>0.56999999999999995</v>
      </c>
      <c r="F90" s="2">
        <f t="shared" si="17"/>
        <v>40.714285714285708</v>
      </c>
      <c r="G90">
        <v>0.01</v>
      </c>
      <c r="H90" s="2">
        <f t="shared" si="18"/>
        <v>0.7142857142857143</v>
      </c>
      <c r="I90">
        <v>0.54</v>
      </c>
      <c r="J90" s="2">
        <f t="shared" si="19"/>
        <v>38.571428571428577</v>
      </c>
      <c r="K90" s="2">
        <f t="shared" si="20"/>
        <v>-2.8571428571428461</v>
      </c>
      <c r="L90" s="60">
        <f t="shared" si="21"/>
        <v>-7.4074074074073781</v>
      </c>
      <c r="M90" s="60"/>
      <c r="N90" s="60">
        <f t="shared" si="22"/>
        <v>43.808571428571426</v>
      </c>
      <c r="O90" s="2">
        <f t="shared" si="23"/>
        <v>13.577777777777754</v>
      </c>
    </row>
    <row r="91" spans="1:21" x14ac:dyDescent="0.2">
      <c r="A91">
        <v>4</v>
      </c>
      <c r="B91" s="61">
        <v>44194</v>
      </c>
      <c r="C91">
        <f t="shared" si="16"/>
        <v>2020</v>
      </c>
      <c r="D91">
        <f t="shared" si="15"/>
        <v>12</v>
      </c>
      <c r="E91">
        <v>0.64</v>
      </c>
      <c r="F91" s="2">
        <f t="shared" si="17"/>
        <v>45.714285714285715</v>
      </c>
      <c r="G91">
        <v>0.01</v>
      </c>
      <c r="H91" s="2">
        <f t="shared" si="18"/>
        <v>0.7142857142857143</v>
      </c>
      <c r="I91">
        <v>0.72</v>
      </c>
      <c r="J91" s="2">
        <f t="shared" si="19"/>
        <v>51.428571428571431</v>
      </c>
      <c r="K91" s="2">
        <f t="shared" si="20"/>
        <v>5.0000000000000009</v>
      </c>
      <c r="L91" s="60">
        <f t="shared" si="21"/>
        <v>9.7222222222222232</v>
      </c>
      <c r="M91" s="60"/>
      <c r="N91" s="60">
        <f t="shared" si="22"/>
        <v>48.808571428571433</v>
      </c>
      <c r="O91" s="2">
        <f t="shared" si="23"/>
        <v>-5.0944444444444388</v>
      </c>
    </row>
    <row r="92" spans="1:21" x14ac:dyDescent="0.2">
      <c r="A92">
        <v>4</v>
      </c>
      <c r="B92" s="61">
        <v>44201</v>
      </c>
      <c r="C92">
        <f t="shared" si="16"/>
        <v>2021</v>
      </c>
      <c r="D92">
        <f t="shared" si="15"/>
        <v>1</v>
      </c>
      <c r="E92">
        <v>0.63</v>
      </c>
      <c r="F92" s="2">
        <f t="shared" si="17"/>
        <v>45</v>
      </c>
      <c r="G92">
        <v>0.01</v>
      </c>
      <c r="H92" s="2">
        <f t="shared" si="18"/>
        <v>0.7142857142857143</v>
      </c>
      <c r="I92">
        <v>0.68</v>
      </c>
      <c r="J92" s="2">
        <f t="shared" si="19"/>
        <v>48.571428571428577</v>
      </c>
      <c r="K92" s="2">
        <f t="shared" si="20"/>
        <v>2.8571428571428621</v>
      </c>
      <c r="L92" s="60">
        <f t="shared" si="21"/>
        <v>5.8823529411764799</v>
      </c>
      <c r="M92" s="60"/>
      <c r="N92" s="60">
        <f t="shared" si="22"/>
        <v>48.094285714285718</v>
      </c>
      <c r="O92" s="2">
        <f t="shared" si="23"/>
        <v>-0.98235294117647365</v>
      </c>
    </row>
    <row r="93" spans="1:21" x14ac:dyDescent="0.2">
      <c r="A93">
        <v>4</v>
      </c>
      <c r="B93" s="61">
        <v>44208</v>
      </c>
      <c r="C93">
        <f t="shared" si="16"/>
        <v>2021</v>
      </c>
      <c r="D93">
        <f t="shared" si="15"/>
        <v>1</v>
      </c>
      <c r="E93">
        <v>0.57999999999999996</v>
      </c>
      <c r="F93" s="2">
        <f t="shared" si="17"/>
        <v>41.428571428571423</v>
      </c>
      <c r="G93">
        <v>0.01</v>
      </c>
      <c r="H93" s="2">
        <f t="shared" si="18"/>
        <v>0.7142857142857143</v>
      </c>
      <c r="I93">
        <v>0.63</v>
      </c>
      <c r="J93" s="2">
        <f t="shared" si="19"/>
        <v>45</v>
      </c>
      <c r="K93" s="2">
        <f t="shared" si="20"/>
        <v>2.8571428571428621</v>
      </c>
      <c r="L93" s="60">
        <f t="shared" si="21"/>
        <v>6.3492063492063604</v>
      </c>
      <c r="M93" s="60"/>
      <c r="N93" s="60">
        <f t="shared" si="22"/>
        <v>44.522857142857141</v>
      </c>
      <c r="O93" s="2">
        <f t="shared" si="23"/>
        <v>-1.0603174603174637</v>
      </c>
    </row>
    <row r="94" spans="1:21" x14ac:dyDescent="0.2">
      <c r="A94">
        <v>4</v>
      </c>
      <c r="B94" s="61">
        <v>44215</v>
      </c>
      <c r="C94">
        <f t="shared" si="16"/>
        <v>2021</v>
      </c>
      <c r="D94">
        <f t="shared" si="15"/>
        <v>1</v>
      </c>
      <c r="E94">
        <v>0.57999999999999996</v>
      </c>
      <c r="F94" s="2">
        <f t="shared" si="17"/>
        <v>41.428571428571423</v>
      </c>
      <c r="G94">
        <v>0.01</v>
      </c>
      <c r="H94" s="2">
        <f t="shared" si="18"/>
        <v>0.7142857142857143</v>
      </c>
      <c r="I94">
        <v>0.63</v>
      </c>
      <c r="J94" s="2">
        <f t="shared" si="19"/>
        <v>45</v>
      </c>
      <c r="K94" s="2">
        <f t="shared" si="20"/>
        <v>2.8571428571428621</v>
      </c>
      <c r="L94" s="60">
        <f t="shared" si="21"/>
        <v>6.3492063492063604</v>
      </c>
      <c r="M94" s="60"/>
      <c r="N94" s="60">
        <f t="shared" si="22"/>
        <v>44.522857142857141</v>
      </c>
      <c r="O94" s="2">
        <f t="shared" si="23"/>
        <v>-1.0603174603174637</v>
      </c>
    </row>
    <row r="95" spans="1:21" x14ac:dyDescent="0.2">
      <c r="A95">
        <v>4</v>
      </c>
      <c r="B95" s="61">
        <v>44222</v>
      </c>
      <c r="C95">
        <f t="shared" si="16"/>
        <v>2021</v>
      </c>
      <c r="D95">
        <f t="shared" si="15"/>
        <v>1</v>
      </c>
      <c r="E95">
        <v>0.61</v>
      </c>
      <c r="F95" s="2">
        <f t="shared" si="17"/>
        <v>43.571428571428577</v>
      </c>
      <c r="G95">
        <v>0.01</v>
      </c>
      <c r="H95" s="2">
        <f t="shared" si="18"/>
        <v>0.7142857142857143</v>
      </c>
      <c r="I95">
        <v>0.65</v>
      </c>
      <c r="J95" s="2">
        <f t="shared" si="19"/>
        <v>46.428571428571431</v>
      </c>
      <c r="K95" s="2">
        <f t="shared" si="20"/>
        <v>2.1428571428571397</v>
      </c>
      <c r="L95" s="60">
        <f t="shared" si="21"/>
        <v>4.6153846153846079</v>
      </c>
      <c r="M95" s="60"/>
      <c r="N95" s="60">
        <f t="shared" si="22"/>
        <v>46.665714285714294</v>
      </c>
      <c r="O95" s="2">
        <f t="shared" si="23"/>
        <v>0.51076923076924496</v>
      </c>
    </row>
    <row r="96" spans="1:21" x14ac:dyDescent="0.2">
      <c r="A96">
        <v>4</v>
      </c>
      <c r="B96" s="61">
        <v>44229</v>
      </c>
      <c r="C96">
        <f t="shared" si="16"/>
        <v>2021</v>
      </c>
      <c r="D96">
        <f t="shared" si="15"/>
        <v>2</v>
      </c>
      <c r="E96">
        <v>0.61</v>
      </c>
      <c r="F96" s="2">
        <f t="shared" si="17"/>
        <v>43.571428571428577</v>
      </c>
      <c r="G96">
        <v>0.01</v>
      </c>
      <c r="H96" s="2">
        <f t="shared" si="18"/>
        <v>0.7142857142857143</v>
      </c>
      <c r="I96">
        <v>0.64</v>
      </c>
      <c r="J96" s="2">
        <f t="shared" si="19"/>
        <v>45.714285714285715</v>
      </c>
      <c r="K96" s="2">
        <f t="shared" si="20"/>
        <v>1.4285714285714244</v>
      </c>
      <c r="L96" s="60">
        <f t="shared" si="21"/>
        <v>3.1249999999999907</v>
      </c>
      <c r="M96" s="60"/>
      <c r="N96" s="60">
        <f t="shared" si="22"/>
        <v>46.665714285714294</v>
      </c>
      <c r="O96" s="2">
        <f t="shared" si="23"/>
        <v>2.0812500000000167</v>
      </c>
    </row>
    <row r="97" spans="1:15" x14ac:dyDescent="0.2">
      <c r="A97">
        <v>4</v>
      </c>
      <c r="B97" s="61">
        <v>44236</v>
      </c>
      <c r="C97">
        <f t="shared" si="16"/>
        <v>2021</v>
      </c>
      <c r="D97">
        <f t="shared" si="15"/>
        <v>2</v>
      </c>
      <c r="E97">
        <v>0.59</v>
      </c>
      <c r="F97" s="2">
        <f t="shared" si="17"/>
        <v>42.142857142857139</v>
      </c>
      <c r="G97">
        <v>0.01</v>
      </c>
      <c r="H97" s="2">
        <f t="shared" si="18"/>
        <v>0.7142857142857143</v>
      </c>
      <c r="I97">
        <v>0.57999999999999996</v>
      </c>
      <c r="J97" s="2">
        <f t="shared" si="19"/>
        <v>41.428571428571423</v>
      </c>
      <c r="K97" s="2">
        <f t="shared" si="20"/>
        <v>-1.4285714285714297</v>
      </c>
      <c r="L97" s="60">
        <f t="shared" si="21"/>
        <v>-3.4482758620689689</v>
      </c>
      <c r="M97" s="60"/>
      <c r="N97" s="60">
        <f t="shared" si="22"/>
        <v>45.237142857142857</v>
      </c>
      <c r="O97" s="2">
        <f t="shared" si="23"/>
        <v>9.193103448275874</v>
      </c>
    </row>
    <row r="98" spans="1:15" x14ac:dyDescent="0.2">
      <c r="A98">
        <v>4</v>
      </c>
      <c r="B98" s="61">
        <v>44243</v>
      </c>
      <c r="C98">
        <f t="shared" si="16"/>
        <v>2021</v>
      </c>
      <c r="D98">
        <f t="shared" si="15"/>
        <v>2</v>
      </c>
      <c r="E98">
        <v>0.6</v>
      </c>
      <c r="F98" s="2">
        <f t="shared" si="17"/>
        <v>42.857142857142854</v>
      </c>
      <c r="G98">
        <v>0.01</v>
      </c>
      <c r="H98" s="2">
        <f t="shared" si="18"/>
        <v>0.7142857142857143</v>
      </c>
      <c r="I98">
        <v>0.56000000000000005</v>
      </c>
      <c r="J98" s="2">
        <f t="shared" si="19"/>
        <v>40</v>
      </c>
      <c r="K98" s="2">
        <f t="shared" si="20"/>
        <v>-3.5714285714285685</v>
      </c>
      <c r="L98" s="60">
        <f t="shared" si="21"/>
        <v>-8.9285714285714217</v>
      </c>
      <c r="M98" s="60"/>
      <c r="N98" s="60">
        <f t="shared" si="22"/>
        <v>45.951428571428572</v>
      </c>
      <c r="O98" s="2">
        <f t="shared" si="23"/>
        <v>14.87857142857143</v>
      </c>
    </row>
    <row r="99" spans="1:15" x14ac:dyDescent="0.2">
      <c r="A99">
        <v>4</v>
      </c>
      <c r="B99" s="61">
        <v>44250</v>
      </c>
      <c r="C99">
        <f t="shared" si="16"/>
        <v>2021</v>
      </c>
      <c r="D99">
        <f t="shared" si="15"/>
        <v>2</v>
      </c>
      <c r="E99">
        <v>0.59</v>
      </c>
      <c r="F99" s="2">
        <f t="shared" si="17"/>
        <v>42.142857142857139</v>
      </c>
      <c r="G99">
        <v>0.01</v>
      </c>
      <c r="H99" s="2">
        <f t="shared" si="18"/>
        <v>0.7142857142857143</v>
      </c>
      <c r="I99">
        <v>0.63</v>
      </c>
      <c r="J99" s="2">
        <f t="shared" si="19"/>
        <v>45</v>
      </c>
      <c r="K99" s="2">
        <f t="shared" si="20"/>
        <v>2.1428571428571468</v>
      </c>
      <c r="L99" s="60">
        <f t="shared" si="21"/>
        <v>4.7619047619047707</v>
      </c>
      <c r="M99" s="60"/>
      <c r="N99" s="60">
        <f t="shared" si="22"/>
        <v>45.237142857142857</v>
      </c>
      <c r="O99" s="2">
        <f t="shared" si="23"/>
        <v>0.52698412698412589</v>
      </c>
    </row>
    <row r="100" spans="1:15" x14ac:dyDescent="0.2">
      <c r="A100">
        <v>4</v>
      </c>
      <c r="B100" s="61">
        <v>44257</v>
      </c>
      <c r="C100">
        <f t="shared" si="16"/>
        <v>2021</v>
      </c>
      <c r="D100">
        <f t="shared" si="15"/>
        <v>3</v>
      </c>
      <c r="E100">
        <v>0.77</v>
      </c>
      <c r="F100" s="2">
        <f t="shared" si="17"/>
        <v>55</v>
      </c>
      <c r="G100">
        <v>0.01</v>
      </c>
      <c r="H100" s="2">
        <f t="shared" si="18"/>
        <v>0.7142857142857143</v>
      </c>
      <c r="I100">
        <v>0.72</v>
      </c>
      <c r="J100" s="2">
        <f t="shared" si="19"/>
        <v>51.428571428571431</v>
      </c>
      <c r="K100" s="2">
        <f t="shared" si="20"/>
        <v>-4.2857142857142838</v>
      </c>
      <c r="L100" s="60">
        <f t="shared" si="21"/>
        <v>-8.3333333333333286</v>
      </c>
      <c r="M100" s="60"/>
      <c r="N100" s="60">
        <f t="shared" si="22"/>
        <v>58.094285714285718</v>
      </c>
      <c r="O100" s="2">
        <f t="shared" si="23"/>
        <v>12.961111111111116</v>
      </c>
    </row>
    <row r="101" spans="1:15" x14ac:dyDescent="0.2">
      <c r="A101">
        <v>4</v>
      </c>
      <c r="B101" s="61">
        <v>44264</v>
      </c>
      <c r="C101">
        <f t="shared" si="16"/>
        <v>2021</v>
      </c>
      <c r="D101">
        <f t="shared" si="15"/>
        <v>3</v>
      </c>
      <c r="E101">
        <v>0.63</v>
      </c>
      <c r="F101" s="2">
        <f t="shared" si="17"/>
        <v>45</v>
      </c>
      <c r="G101">
        <v>0.01</v>
      </c>
      <c r="H101" s="2">
        <f t="shared" si="18"/>
        <v>0.7142857142857143</v>
      </c>
      <c r="I101">
        <v>0.65</v>
      </c>
      <c r="J101" s="2">
        <f t="shared" si="19"/>
        <v>46.428571428571431</v>
      </c>
      <c r="K101" s="2">
        <f t="shared" si="20"/>
        <v>0.7142857142857163</v>
      </c>
      <c r="L101" s="60">
        <f t="shared" si="21"/>
        <v>1.5384615384615428</v>
      </c>
      <c r="M101" s="60"/>
      <c r="N101" s="60">
        <f t="shared" si="22"/>
        <v>48.094285714285718</v>
      </c>
      <c r="O101" s="2">
        <f t="shared" si="23"/>
        <v>3.5876923076923113</v>
      </c>
    </row>
    <row r="102" spans="1:15" x14ac:dyDescent="0.2">
      <c r="A102">
        <v>4</v>
      </c>
      <c r="B102" s="61">
        <v>44271</v>
      </c>
      <c r="C102">
        <f t="shared" si="16"/>
        <v>2021</v>
      </c>
      <c r="D102">
        <f t="shared" si="15"/>
        <v>3</v>
      </c>
      <c r="E102">
        <v>0.6</v>
      </c>
      <c r="F102" s="2">
        <f t="shared" si="17"/>
        <v>42.857142857142854</v>
      </c>
      <c r="G102">
        <v>0.01</v>
      </c>
      <c r="H102" s="2">
        <f t="shared" si="18"/>
        <v>0.7142857142857143</v>
      </c>
      <c r="I102">
        <v>0.6</v>
      </c>
      <c r="J102" s="2">
        <f t="shared" si="19"/>
        <v>42.857142857142854</v>
      </c>
      <c r="K102" s="2">
        <f t="shared" si="20"/>
        <v>-0.7142857142857143</v>
      </c>
      <c r="L102" s="60">
        <f t="shared" si="21"/>
        <v>-1.666666666666667</v>
      </c>
      <c r="M102" s="60"/>
      <c r="N102" s="60">
        <f t="shared" si="22"/>
        <v>45.951428571428572</v>
      </c>
      <c r="O102" s="2">
        <f t="shared" si="23"/>
        <v>7.2200000000000086</v>
      </c>
    </row>
    <row r="103" spans="1:15" x14ac:dyDescent="0.2">
      <c r="A103">
        <v>4</v>
      </c>
      <c r="B103" s="61">
        <v>44278</v>
      </c>
      <c r="C103">
        <f t="shared" si="16"/>
        <v>2021</v>
      </c>
      <c r="D103">
        <f t="shared" si="15"/>
        <v>3</v>
      </c>
      <c r="E103">
        <v>0.59</v>
      </c>
      <c r="F103" s="2">
        <f t="shared" si="17"/>
        <v>42.142857142857139</v>
      </c>
      <c r="G103">
        <v>0.01</v>
      </c>
      <c r="H103" s="2">
        <f t="shared" si="18"/>
        <v>0.7142857142857143</v>
      </c>
      <c r="I103">
        <v>0.57999999999999996</v>
      </c>
      <c r="J103" s="2">
        <f t="shared" si="19"/>
        <v>41.428571428571423</v>
      </c>
      <c r="K103" s="2">
        <f t="shared" si="20"/>
        <v>-1.4285714285714297</v>
      </c>
      <c r="L103" s="60">
        <f t="shared" si="21"/>
        <v>-3.4482758620689689</v>
      </c>
      <c r="M103" s="60"/>
      <c r="N103" s="60">
        <f t="shared" si="22"/>
        <v>45.237142857142857</v>
      </c>
      <c r="O103" s="2">
        <f t="shared" si="23"/>
        <v>9.193103448275874</v>
      </c>
    </row>
    <row r="104" spans="1:15" x14ac:dyDescent="0.2">
      <c r="A104">
        <v>4</v>
      </c>
      <c r="B104" s="61">
        <v>44285</v>
      </c>
      <c r="C104">
        <f t="shared" si="16"/>
        <v>2021</v>
      </c>
      <c r="D104">
        <f t="shared" si="15"/>
        <v>3</v>
      </c>
      <c r="E104">
        <v>0.6</v>
      </c>
      <c r="F104" s="2">
        <f t="shared" si="17"/>
        <v>42.857142857142854</v>
      </c>
      <c r="G104">
        <v>0.01</v>
      </c>
      <c r="H104" s="2">
        <f t="shared" si="18"/>
        <v>0.7142857142857143</v>
      </c>
      <c r="I104">
        <v>0.64</v>
      </c>
      <c r="J104" s="2">
        <f t="shared" si="19"/>
        <v>45.714285714285715</v>
      </c>
      <c r="K104" s="2">
        <f t="shared" si="20"/>
        <v>2.1428571428571468</v>
      </c>
      <c r="L104" s="60">
        <f t="shared" si="21"/>
        <v>4.687500000000008</v>
      </c>
      <c r="M104" s="60"/>
      <c r="N104" s="60">
        <f t="shared" si="22"/>
        <v>45.951428571428572</v>
      </c>
      <c r="O104" s="2">
        <f t="shared" si="23"/>
        <v>0.51874999999999893</v>
      </c>
    </row>
    <row r="105" spans="1:15" x14ac:dyDescent="0.2">
      <c r="A105">
        <v>4</v>
      </c>
      <c r="B105" s="61">
        <v>44292</v>
      </c>
      <c r="C105">
        <f t="shared" si="16"/>
        <v>2021</v>
      </c>
      <c r="D105">
        <f t="shared" si="15"/>
        <v>4</v>
      </c>
      <c r="E105">
        <v>0.6</v>
      </c>
      <c r="F105" s="2">
        <f t="shared" si="17"/>
        <v>42.857142857142854</v>
      </c>
      <c r="G105">
        <v>0</v>
      </c>
      <c r="H105" s="2">
        <f t="shared" si="18"/>
        <v>0</v>
      </c>
      <c r="I105">
        <v>0.66</v>
      </c>
      <c r="J105" s="2">
        <f t="shared" si="19"/>
        <v>47.142857142857146</v>
      </c>
      <c r="K105" s="2">
        <f t="shared" si="20"/>
        <v>4.2857142857142918</v>
      </c>
      <c r="L105" s="60">
        <f t="shared" si="21"/>
        <v>9.0909090909091042</v>
      </c>
      <c r="M105" s="60"/>
      <c r="N105" s="60">
        <f t="shared" si="22"/>
        <v>45.237142857142857</v>
      </c>
      <c r="O105" s="2">
        <f t="shared" si="23"/>
        <v>-4.0424242424242491</v>
      </c>
    </row>
    <row r="106" spans="1:15" x14ac:dyDescent="0.2">
      <c r="A106">
        <v>4</v>
      </c>
      <c r="B106" s="61">
        <v>44299</v>
      </c>
      <c r="C106">
        <f t="shared" si="16"/>
        <v>2021</v>
      </c>
      <c r="D106">
        <f t="shared" si="15"/>
        <v>4</v>
      </c>
      <c r="E106">
        <v>0.57999999999999996</v>
      </c>
      <c r="F106" s="2">
        <f t="shared" si="17"/>
        <v>41.428571428571423</v>
      </c>
      <c r="G106">
        <v>0.01</v>
      </c>
      <c r="H106" s="2">
        <f t="shared" si="18"/>
        <v>0.7142857142857143</v>
      </c>
      <c r="J106" s="2"/>
      <c r="K106" s="2"/>
      <c r="L106" s="60"/>
      <c r="M106" s="60"/>
      <c r="N106" s="60"/>
      <c r="O106" s="2"/>
    </row>
    <row r="107" spans="1:15" x14ac:dyDescent="0.2">
      <c r="A107">
        <v>4</v>
      </c>
      <c r="B107" s="61">
        <v>44306</v>
      </c>
      <c r="C107">
        <f t="shared" si="16"/>
        <v>2021</v>
      </c>
      <c r="D107">
        <f t="shared" si="15"/>
        <v>4</v>
      </c>
      <c r="E107">
        <v>0.59</v>
      </c>
      <c r="F107" s="2">
        <f t="shared" si="17"/>
        <v>42.142857142857139</v>
      </c>
      <c r="G107">
        <v>0.01</v>
      </c>
      <c r="H107" s="2">
        <f t="shared" si="18"/>
        <v>0.7142857142857143</v>
      </c>
      <c r="I107">
        <v>0.59</v>
      </c>
      <c r="J107" s="2">
        <f t="shared" ref="J107:J117" si="24">(I107/14)*1000</f>
        <v>42.142857142857139</v>
      </c>
      <c r="K107" s="2">
        <f t="shared" ref="K107:K117" si="25">J107-F107-H107</f>
        <v>-0.7142857142857143</v>
      </c>
      <c r="L107" s="60">
        <f t="shared" ref="L107:L117" si="26">(K107/J107)*100</f>
        <v>-1.6949152542372885</v>
      </c>
      <c r="M107" s="60"/>
      <c r="N107" s="60">
        <f t="shared" si="22"/>
        <v>45.237142857142857</v>
      </c>
      <c r="O107" s="2">
        <f t="shared" ref="O107:O117" si="27">(N107-J107)/J107*100</f>
        <v>7.3423728813559404</v>
      </c>
    </row>
    <row r="108" spans="1:15" x14ac:dyDescent="0.2">
      <c r="A108">
        <v>4</v>
      </c>
      <c r="B108" s="61">
        <v>44313</v>
      </c>
      <c r="C108">
        <f t="shared" si="16"/>
        <v>2021</v>
      </c>
      <c r="D108">
        <f t="shared" si="15"/>
        <v>4</v>
      </c>
      <c r="E108">
        <v>0.6</v>
      </c>
      <c r="F108" s="2">
        <f t="shared" si="17"/>
        <v>42.857142857142854</v>
      </c>
      <c r="G108">
        <v>0.01</v>
      </c>
      <c r="H108" s="2">
        <f t="shared" si="18"/>
        <v>0.7142857142857143</v>
      </c>
      <c r="I108">
        <v>0.71</v>
      </c>
      <c r="J108" s="2">
        <f t="shared" si="24"/>
        <v>50.714285714285708</v>
      </c>
      <c r="K108" s="2">
        <f t="shared" si="25"/>
        <v>7.1428571428571397</v>
      </c>
      <c r="L108" s="60">
        <f t="shared" si="26"/>
        <v>14.084507042253517</v>
      </c>
      <c r="M108" s="60"/>
      <c r="N108" s="60">
        <f t="shared" si="22"/>
        <v>45.951428571428572</v>
      </c>
      <c r="O108" s="2">
        <f t="shared" si="27"/>
        <v>-9.3915492957746363</v>
      </c>
    </row>
    <row r="109" spans="1:15" x14ac:dyDescent="0.2">
      <c r="A109">
        <v>4</v>
      </c>
      <c r="B109" s="61">
        <v>44320</v>
      </c>
      <c r="C109">
        <f t="shared" si="16"/>
        <v>2021</v>
      </c>
      <c r="D109">
        <f t="shared" si="15"/>
        <v>5</v>
      </c>
      <c r="E109">
        <v>0.62</v>
      </c>
      <c r="F109" s="2">
        <f t="shared" si="17"/>
        <v>44.285714285714285</v>
      </c>
      <c r="G109">
        <v>0.01</v>
      </c>
      <c r="H109" s="2">
        <f t="shared" si="18"/>
        <v>0.7142857142857143</v>
      </c>
      <c r="I109">
        <v>0.64</v>
      </c>
      <c r="J109" s="2">
        <f t="shared" si="24"/>
        <v>45.714285714285715</v>
      </c>
      <c r="K109" s="2">
        <f t="shared" si="25"/>
        <v>0.7142857142857163</v>
      </c>
      <c r="L109" s="60">
        <f t="shared" si="26"/>
        <v>1.5625000000000044</v>
      </c>
      <c r="M109" s="60"/>
      <c r="N109" s="60">
        <f t="shared" si="22"/>
        <v>47.38</v>
      </c>
      <c r="O109" s="2">
        <f t="shared" si="27"/>
        <v>3.6437500000000034</v>
      </c>
    </row>
    <row r="110" spans="1:15" x14ac:dyDescent="0.2">
      <c r="A110">
        <v>4</v>
      </c>
      <c r="B110" s="61">
        <v>44327</v>
      </c>
      <c r="C110">
        <f t="shared" si="16"/>
        <v>2021</v>
      </c>
      <c r="D110">
        <f t="shared" si="15"/>
        <v>5</v>
      </c>
      <c r="E110">
        <v>0.62</v>
      </c>
      <c r="F110" s="2">
        <f t="shared" si="17"/>
        <v>44.285714285714285</v>
      </c>
      <c r="G110">
        <v>0.01</v>
      </c>
      <c r="H110" s="2">
        <f t="shared" si="18"/>
        <v>0.7142857142857143</v>
      </c>
      <c r="I110">
        <v>0.67</v>
      </c>
      <c r="J110" s="2">
        <f t="shared" si="24"/>
        <v>47.857142857142861</v>
      </c>
      <c r="K110" s="2">
        <f t="shared" si="25"/>
        <v>2.8571428571428621</v>
      </c>
      <c r="L110" s="60">
        <f t="shared" si="26"/>
        <v>5.9701492537313525</v>
      </c>
      <c r="M110" s="60"/>
      <c r="N110" s="60">
        <f t="shared" si="22"/>
        <v>47.38</v>
      </c>
      <c r="O110" s="2">
        <f t="shared" si="27"/>
        <v>-0.99701492537313741</v>
      </c>
    </row>
    <row r="111" spans="1:15" x14ac:dyDescent="0.2">
      <c r="A111">
        <v>4</v>
      </c>
      <c r="B111" s="61">
        <v>44334</v>
      </c>
      <c r="C111">
        <f t="shared" si="16"/>
        <v>2021</v>
      </c>
      <c r="D111">
        <f t="shared" si="15"/>
        <v>5</v>
      </c>
      <c r="E111">
        <v>0.57999999999999996</v>
      </c>
      <c r="F111" s="2">
        <f t="shared" si="17"/>
        <v>41.428571428571423</v>
      </c>
      <c r="G111">
        <v>0.01</v>
      </c>
      <c r="H111" s="2">
        <f t="shared" si="18"/>
        <v>0.7142857142857143</v>
      </c>
      <c r="I111">
        <v>0.62</v>
      </c>
      <c r="J111" s="2">
        <f t="shared" si="24"/>
        <v>44.285714285714285</v>
      </c>
      <c r="K111" s="2">
        <f t="shared" si="25"/>
        <v>2.1428571428571468</v>
      </c>
      <c r="L111" s="60">
        <f t="shared" si="26"/>
        <v>4.8387096774193639</v>
      </c>
      <c r="M111" s="60"/>
      <c r="N111" s="60">
        <f t="shared" si="22"/>
        <v>44.522857142857141</v>
      </c>
      <c r="O111" s="2">
        <f t="shared" si="27"/>
        <v>0.53548387096774086</v>
      </c>
    </row>
    <row r="112" spans="1:15" x14ac:dyDescent="0.2">
      <c r="A112">
        <v>4</v>
      </c>
      <c r="B112" s="61">
        <v>44341</v>
      </c>
      <c r="C112">
        <f t="shared" si="16"/>
        <v>2021</v>
      </c>
      <c r="D112">
        <f t="shared" si="15"/>
        <v>5</v>
      </c>
      <c r="E112">
        <v>0.53</v>
      </c>
      <c r="F112" s="2">
        <f t="shared" si="17"/>
        <v>37.857142857142861</v>
      </c>
      <c r="G112">
        <v>0.01</v>
      </c>
      <c r="H112" s="2">
        <f t="shared" si="18"/>
        <v>0.7142857142857143</v>
      </c>
      <c r="I112">
        <v>0.56000000000000005</v>
      </c>
      <c r="J112" s="2">
        <f t="shared" si="24"/>
        <v>40</v>
      </c>
      <c r="K112" s="2">
        <f t="shared" si="25"/>
        <v>1.4285714285714244</v>
      </c>
      <c r="L112" s="60">
        <f t="shared" si="26"/>
        <v>3.571428571428561</v>
      </c>
      <c r="M112" s="60"/>
      <c r="N112" s="60">
        <f t="shared" si="22"/>
        <v>40.951428571428579</v>
      </c>
      <c r="O112" s="2">
        <f t="shared" si="27"/>
        <v>2.3785714285714477</v>
      </c>
    </row>
    <row r="113" spans="1:15" x14ac:dyDescent="0.2">
      <c r="A113">
        <v>4</v>
      </c>
      <c r="B113" s="61">
        <v>44348</v>
      </c>
      <c r="C113">
        <f t="shared" si="16"/>
        <v>2021</v>
      </c>
      <c r="D113">
        <f t="shared" si="15"/>
        <v>6</v>
      </c>
      <c r="E113">
        <v>0.56999999999999995</v>
      </c>
      <c r="F113" s="2">
        <f t="shared" si="17"/>
        <v>40.714285714285708</v>
      </c>
      <c r="G113">
        <v>0.01</v>
      </c>
      <c r="H113" s="2">
        <f t="shared" si="18"/>
        <v>0.7142857142857143</v>
      </c>
      <c r="I113">
        <v>0.56000000000000005</v>
      </c>
      <c r="J113" s="2">
        <f t="shared" si="24"/>
        <v>40</v>
      </c>
      <c r="K113" s="2">
        <f t="shared" si="25"/>
        <v>-1.4285714285714226</v>
      </c>
      <c r="L113" s="60">
        <f t="shared" si="26"/>
        <v>-3.5714285714285565</v>
      </c>
      <c r="M113" s="60"/>
      <c r="N113" s="60">
        <f t="shared" si="22"/>
        <v>43.808571428571426</v>
      </c>
      <c r="O113" s="2">
        <f t="shared" si="27"/>
        <v>9.5214285714285651</v>
      </c>
    </row>
    <row r="114" spans="1:15" x14ac:dyDescent="0.2">
      <c r="A114">
        <v>4</v>
      </c>
      <c r="B114" s="61">
        <v>44355</v>
      </c>
      <c r="C114">
        <f t="shared" si="16"/>
        <v>2021</v>
      </c>
      <c r="D114">
        <f t="shared" si="15"/>
        <v>6</v>
      </c>
      <c r="E114">
        <v>0.36</v>
      </c>
      <c r="F114" s="2">
        <f t="shared" si="17"/>
        <v>25.714285714285715</v>
      </c>
      <c r="G114">
        <v>0.01</v>
      </c>
      <c r="H114" s="2">
        <f t="shared" si="18"/>
        <v>0.7142857142857143</v>
      </c>
      <c r="I114">
        <v>0.53</v>
      </c>
      <c r="J114" s="2">
        <f t="shared" si="24"/>
        <v>37.857142857142861</v>
      </c>
      <c r="K114" s="2">
        <f t="shared" si="25"/>
        <v>11.428571428571432</v>
      </c>
      <c r="L114" s="60">
        <f t="shared" si="26"/>
        <v>30.188679245283023</v>
      </c>
      <c r="M114" s="60"/>
      <c r="N114" s="60">
        <f t="shared" si="22"/>
        <v>28.80857142857143</v>
      </c>
      <c r="O114" s="2">
        <f t="shared" si="27"/>
        <v>-23.901886792452835</v>
      </c>
    </row>
    <row r="115" spans="1:15" x14ac:dyDescent="0.2">
      <c r="A115">
        <v>4</v>
      </c>
      <c r="B115" s="61">
        <v>44362</v>
      </c>
      <c r="C115">
        <f t="shared" si="16"/>
        <v>2021</v>
      </c>
      <c r="D115">
        <f t="shared" si="15"/>
        <v>6</v>
      </c>
      <c r="E115">
        <v>0.61</v>
      </c>
      <c r="F115" s="2">
        <f t="shared" si="17"/>
        <v>43.571428571428577</v>
      </c>
      <c r="G115">
        <v>0</v>
      </c>
      <c r="H115" s="2">
        <f t="shared" si="18"/>
        <v>0</v>
      </c>
      <c r="I115">
        <v>0.72</v>
      </c>
      <c r="J115" s="2">
        <f t="shared" si="24"/>
        <v>51.428571428571431</v>
      </c>
      <c r="K115" s="2">
        <f t="shared" si="25"/>
        <v>7.8571428571428541</v>
      </c>
      <c r="L115" s="60">
        <f t="shared" si="26"/>
        <v>15.277777777777771</v>
      </c>
      <c r="M115" s="60"/>
      <c r="N115" s="60">
        <f t="shared" si="22"/>
        <v>45.951428571428579</v>
      </c>
      <c r="O115" s="2">
        <f t="shared" si="27"/>
        <v>-10.649999999999988</v>
      </c>
    </row>
    <row r="116" spans="1:15" x14ac:dyDescent="0.2">
      <c r="A116">
        <v>4</v>
      </c>
      <c r="B116" s="61">
        <v>44369</v>
      </c>
      <c r="C116">
        <f t="shared" si="16"/>
        <v>2021</v>
      </c>
      <c r="D116">
        <f t="shared" si="15"/>
        <v>6</v>
      </c>
      <c r="E116">
        <v>0.48</v>
      </c>
      <c r="F116" s="2">
        <f t="shared" si="17"/>
        <v>34.285714285714285</v>
      </c>
      <c r="G116">
        <v>0.01</v>
      </c>
      <c r="H116" s="2">
        <f t="shared" si="18"/>
        <v>0.7142857142857143</v>
      </c>
      <c r="I116">
        <v>0.6</v>
      </c>
      <c r="J116" s="2">
        <f t="shared" si="24"/>
        <v>42.857142857142854</v>
      </c>
      <c r="K116" s="2">
        <f t="shared" si="25"/>
        <v>7.857142857142855</v>
      </c>
      <c r="L116" s="60">
        <f t="shared" si="26"/>
        <v>18.333333333333329</v>
      </c>
      <c r="M116" s="60"/>
      <c r="N116" s="60">
        <f t="shared" si="22"/>
        <v>37.380000000000003</v>
      </c>
      <c r="O116" s="2">
        <f t="shared" si="27"/>
        <v>-12.779999999999989</v>
      </c>
    </row>
    <row r="117" spans="1:15" x14ac:dyDescent="0.2">
      <c r="A117">
        <v>4</v>
      </c>
      <c r="B117" s="61">
        <v>44376</v>
      </c>
      <c r="C117">
        <f t="shared" si="16"/>
        <v>2021</v>
      </c>
      <c r="D117">
        <f t="shared" si="15"/>
        <v>6</v>
      </c>
      <c r="E117">
        <v>0.52</v>
      </c>
      <c r="F117" s="2">
        <f t="shared" si="17"/>
        <v>37.142857142857146</v>
      </c>
      <c r="G117">
        <v>0.01</v>
      </c>
      <c r="H117" s="2">
        <f t="shared" si="18"/>
        <v>0.7142857142857143</v>
      </c>
      <c r="I117">
        <v>0.56999999999999995</v>
      </c>
      <c r="J117" s="2">
        <f t="shared" si="24"/>
        <v>40.714285714285708</v>
      </c>
      <c r="K117" s="2">
        <f t="shared" si="25"/>
        <v>2.8571428571428479</v>
      </c>
      <c r="L117" s="60">
        <f t="shared" si="26"/>
        <v>7.017543859649102</v>
      </c>
      <c r="M117" s="60"/>
      <c r="N117" s="60">
        <f t="shared" si="22"/>
        <v>40.237142857142864</v>
      </c>
      <c r="O117" s="2">
        <f t="shared" si="27"/>
        <v>-1.1719298245613725</v>
      </c>
    </row>
    <row r="118" spans="1:15" x14ac:dyDescent="0.2">
      <c r="A118">
        <v>4</v>
      </c>
      <c r="B118" s="61">
        <v>44383</v>
      </c>
      <c r="C118">
        <f t="shared" si="16"/>
        <v>2021</v>
      </c>
      <c r="D118">
        <f t="shared" si="15"/>
        <v>7</v>
      </c>
      <c r="E118">
        <v>0.54</v>
      </c>
      <c r="F118" s="2">
        <f t="shared" si="17"/>
        <v>38.571428571428577</v>
      </c>
      <c r="G118">
        <v>0.01</v>
      </c>
      <c r="H118" s="2">
        <f t="shared" si="18"/>
        <v>0.7142857142857143</v>
      </c>
      <c r="J118" s="2"/>
      <c r="K118" s="2"/>
      <c r="L118" s="60"/>
      <c r="M118" s="60"/>
      <c r="N118" s="60"/>
      <c r="O118" s="2"/>
    </row>
    <row r="119" spans="1:15" x14ac:dyDescent="0.2">
      <c r="A119">
        <v>4</v>
      </c>
      <c r="B119" s="61">
        <v>44390</v>
      </c>
      <c r="C119">
        <f t="shared" si="16"/>
        <v>2021</v>
      </c>
      <c r="D119">
        <f t="shared" si="15"/>
        <v>7</v>
      </c>
      <c r="E119">
        <v>0.47</v>
      </c>
      <c r="F119" s="2">
        <f t="shared" si="17"/>
        <v>33.571428571428569</v>
      </c>
      <c r="G119">
        <v>0.01</v>
      </c>
      <c r="H119" s="2">
        <f t="shared" si="18"/>
        <v>0.7142857142857143</v>
      </c>
      <c r="J119" s="2"/>
      <c r="K119" s="2"/>
      <c r="L119" s="60"/>
      <c r="M119" s="60"/>
      <c r="N119" s="60"/>
      <c r="O119" s="2"/>
    </row>
    <row r="120" spans="1:15" x14ac:dyDescent="0.2">
      <c r="A120">
        <v>4</v>
      </c>
      <c r="B120" s="61">
        <v>44397</v>
      </c>
      <c r="C120">
        <f t="shared" si="16"/>
        <v>2021</v>
      </c>
      <c r="D120">
        <f t="shared" si="15"/>
        <v>7</v>
      </c>
      <c r="E120">
        <v>0.42</v>
      </c>
      <c r="F120" s="2">
        <f t="shared" si="17"/>
        <v>30</v>
      </c>
      <c r="G120">
        <v>0.01</v>
      </c>
      <c r="H120" s="2">
        <f t="shared" si="18"/>
        <v>0.7142857142857143</v>
      </c>
      <c r="J120" s="2"/>
      <c r="K120" s="2"/>
      <c r="L120" s="60"/>
      <c r="M120" s="60"/>
      <c r="N120" s="60"/>
      <c r="O120" s="2"/>
    </row>
    <row r="121" spans="1:15" x14ac:dyDescent="0.2">
      <c r="A121">
        <v>4</v>
      </c>
      <c r="B121" s="61">
        <v>44404</v>
      </c>
      <c r="C121">
        <f t="shared" si="16"/>
        <v>2021</v>
      </c>
      <c r="D121">
        <f t="shared" si="15"/>
        <v>7</v>
      </c>
      <c r="E121">
        <v>0.36</v>
      </c>
      <c r="F121" s="2">
        <f t="shared" si="17"/>
        <v>25.714285714285715</v>
      </c>
      <c r="G121">
        <v>0.01</v>
      </c>
      <c r="H121" s="2">
        <f t="shared" si="18"/>
        <v>0.7142857142857143</v>
      </c>
      <c r="I121">
        <v>0.43</v>
      </c>
      <c r="J121" s="2">
        <f t="shared" ref="J121:J152" si="28">(I121/14)*1000</f>
        <v>30.714285714285715</v>
      </c>
      <c r="K121" s="2">
        <f t="shared" ref="K121:K152" si="29">J121-F121-H121</f>
        <v>4.2857142857142856</v>
      </c>
      <c r="L121" s="60">
        <f t="shared" ref="L121:L152" si="30">(K121/J121)*100</f>
        <v>13.953488372093023</v>
      </c>
      <c r="M121" s="60"/>
      <c r="N121" s="60">
        <f t="shared" si="22"/>
        <v>28.80857142857143</v>
      </c>
      <c r="O121" s="2">
        <f t="shared" ref="O121:O184" si="31">(N121-J121)/J121*100</f>
        <v>-6.2046511627906975</v>
      </c>
    </row>
    <row r="122" spans="1:15" x14ac:dyDescent="0.2">
      <c r="A122">
        <v>4</v>
      </c>
      <c r="B122" s="61">
        <v>44411</v>
      </c>
      <c r="C122">
        <f t="shared" si="16"/>
        <v>2021</v>
      </c>
      <c r="D122">
        <f t="shared" si="15"/>
        <v>8</v>
      </c>
      <c r="E122">
        <v>0.35</v>
      </c>
      <c r="F122" s="2">
        <f t="shared" si="17"/>
        <v>24.999999999999996</v>
      </c>
      <c r="G122">
        <v>0.01</v>
      </c>
      <c r="H122" s="2">
        <f t="shared" si="18"/>
        <v>0.7142857142857143</v>
      </c>
      <c r="I122">
        <v>0.46</v>
      </c>
      <c r="J122" s="2">
        <f t="shared" si="28"/>
        <v>32.857142857142854</v>
      </c>
      <c r="K122" s="2">
        <f t="shared" si="29"/>
        <v>7.1428571428571432</v>
      </c>
      <c r="L122" s="60">
        <f t="shared" si="30"/>
        <v>21.739130434782609</v>
      </c>
      <c r="M122" s="60"/>
      <c r="N122" s="60">
        <f t="shared" si="22"/>
        <v>28.094285714285711</v>
      </c>
      <c r="O122" s="2">
        <f t="shared" si="31"/>
        <v>-14.495652173913046</v>
      </c>
    </row>
    <row r="123" spans="1:15" x14ac:dyDescent="0.2">
      <c r="A123">
        <v>4</v>
      </c>
      <c r="B123" s="61">
        <v>44418</v>
      </c>
      <c r="C123">
        <f t="shared" si="16"/>
        <v>2021</v>
      </c>
      <c r="D123">
        <f t="shared" si="15"/>
        <v>8</v>
      </c>
      <c r="E123">
        <v>0.27</v>
      </c>
      <c r="F123" s="2">
        <f t="shared" si="17"/>
        <v>19.285714285714288</v>
      </c>
      <c r="G123">
        <v>0.01</v>
      </c>
      <c r="H123" s="2">
        <f t="shared" si="18"/>
        <v>0.7142857142857143</v>
      </c>
      <c r="I123">
        <v>0.33</v>
      </c>
      <c r="J123" s="2">
        <f t="shared" si="28"/>
        <v>23.571428571428573</v>
      </c>
      <c r="K123" s="2">
        <f t="shared" si="29"/>
        <v>3.5714285714285703</v>
      </c>
      <c r="L123" s="60">
        <f t="shared" si="30"/>
        <v>15.151515151515147</v>
      </c>
      <c r="M123" s="60"/>
      <c r="N123" s="60">
        <f t="shared" si="22"/>
        <v>22.380000000000003</v>
      </c>
      <c r="O123" s="2">
        <f t="shared" si="31"/>
        <v>-5.0545454545454493</v>
      </c>
    </row>
    <row r="124" spans="1:15" x14ac:dyDescent="0.2">
      <c r="A124">
        <v>4</v>
      </c>
      <c r="B124" s="61">
        <v>44425</v>
      </c>
      <c r="C124">
        <f t="shared" si="16"/>
        <v>2021</v>
      </c>
      <c r="D124">
        <f t="shared" si="15"/>
        <v>8</v>
      </c>
      <c r="E124">
        <v>0.39</v>
      </c>
      <c r="F124" s="2">
        <f t="shared" si="17"/>
        <v>27.857142857142858</v>
      </c>
      <c r="G124">
        <v>0.01</v>
      </c>
      <c r="H124" s="2">
        <f t="shared" si="18"/>
        <v>0.7142857142857143</v>
      </c>
      <c r="I124">
        <v>0.48</v>
      </c>
      <c r="J124" s="2">
        <f t="shared" si="28"/>
        <v>34.285714285714285</v>
      </c>
      <c r="K124" s="2">
        <f t="shared" si="29"/>
        <v>5.7142857142857126</v>
      </c>
      <c r="L124" s="60">
        <f t="shared" si="30"/>
        <v>16.666666666666664</v>
      </c>
      <c r="M124" s="60"/>
      <c r="N124" s="60">
        <f t="shared" si="22"/>
        <v>30.951428571428572</v>
      </c>
      <c r="O124" s="2">
        <f t="shared" si="31"/>
        <v>-9.7249999999999961</v>
      </c>
    </row>
    <row r="125" spans="1:15" x14ac:dyDescent="0.2">
      <c r="A125">
        <v>4</v>
      </c>
      <c r="B125" s="61">
        <v>44432</v>
      </c>
      <c r="C125">
        <f t="shared" si="16"/>
        <v>2021</v>
      </c>
      <c r="D125">
        <f t="shared" si="15"/>
        <v>8</v>
      </c>
      <c r="E125">
        <v>0.27</v>
      </c>
      <c r="F125" s="2">
        <f t="shared" si="17"/>
        <v>19.285714285714288</v>
      </c>
      <c r="G125">
        <v>0.01</v>
      </c>
      <c r="H125" s="2">
        <f t="shared" si="18"/>
        <v>0.7142857142857143</v>
      </c>
      <c r="I125">
        <v>0.34</v>
      </c>
      <c r="J125" s="2">
        <f t="shared" si="28"/>
        <v>24.285714285714288</v>
      </c>
      <c r="K125" s="2">
        <f t="shared" si="29"/>
        <v>4.2857142857142856</v>
      </c>
      <c r="L125" s="60">
        <f t="shared" si="30"/>
        <v>17.647058823529409</v>
      </c>
      <c r="M125" s="60"/>
      <c r="N125" s="60">
        <f t="shared" si="22"/>
        <v>22.380000000000003</v>
      </c>
      <c r="O125" s="2">
        <f t="shared" si="31"/>
        <v>-7.8470588235294114</v>
      </c>
    </row>
    <row r="126" spans="1:15" x14ac:dyDescent="0.2">
      <c r="A126">
        <v>4</v>
      </c>
      <c r="B126" s="61">
        <v>44439</v>
      </c>
      <c r="C126">
        <f t="shared" si="16"/>
        <v>2021</v>
      </c>
      <c r="D126">
        <f t="shared" si="15"/>
        <v>8</v>
      </c>
      <c r="E126">
        <v>0.21</v>
      </c>
      <c r="F126" s="2">
        <f t="shared" si="17"/>
        <v>15</v>
      </c>
      <c r="G126">
        <v>0.01</v>
      </c>
      <c r="H126" s="2">
        <f t="shared" si="18"/>
        <v>0.7142857142857143</v>
      </c>
      <c r="I126">
        <v>0.28999999999999998</v>
      </c>
      <c r="J126" s="2">
        <f t="shared" si="28"/>
        <v>20.714285714285712</v>
      </c>
      <c r="K126" s="2">
        <f t="shared" si="29"/>
        <v>4.9999999999999973</v>
      </c>
      <c r="L126" s="60">
        <f t="shared" si="30"/>
        <v>24.137931034482747</v>
      </c>
      <c r="M126" s="60"/>
      <c r="N126" s="60">
        <f t="shared" si="22"/>
        <v>18.094285714285714</v>
      </c>
      <c r="O126" s="2">
        <f t="shared" si="31"/>
        <v>-12.648275862068955</v>
      </c>
    </row>
    <row r="127" spans="1:15" x14ac:dyDescent="0.2">
      <c r="A127">
        <v>4</v>
      </c>
      <c r="B127" s="61">
        <v>44446</v>
      </c>
      <c r="C127">
        <f t="shared" si="16"/>
        <v>2021</v>
      </c>
      <c r="D127">
        <f t="shared" si="15"/>
        <v>9</v>
      </c>
      <c r="E127">
        <v>0.68</v>
      </c>
      <c r="F127" s="2">
        <f t="shared" si="17"/>
        <v>48.571428571428577</v>
      </c>
      <c r="G127">
        <v>0</v>
      </c>
      <c r="H127" s="2">
        <f t="shared" si="18"/>
        <v>0</v>
      </c>
      <c r="I127">
        <v>0.71</v>
      </c>
      <c r="J127" s="2">
        <f t="shared" si="28"/>
        <v>50.714285714285708</v>
      </c>
      <c r="K127" s="2">
        <f t="shared" si="29"/>
        <v>2.1428571428571317</v>
      </c>
      <c r="L127" s="60">
        <f t="shared" si="30"/>
        <v>4.2253521126760347</v>
      </c>
      <c r="M127" s="60"/>
      <c r="N127" s="60">
        <f t="shared" si="22"/>
        <v>50.951428571428579</v>
      </c>
      <c r="O127" s="2">
        <f t="shared" si="31"/>
        <v>0.46760563380284398</v>
      </c>
    </row>
    <row r="128" spans="1:15" x14ac:dyDescent="0.2">
      <c r="A128">
        <v>4</v>
      </c>
      <c r="B128" s="61">
        <v>44453</v>
      </c>
      <c r="C128">
        <f t="shared" si="16"/>
        <v>2021</v>
      </c>
      <c r="D128">
        <f t="shared" si="15"/>
        <v>9</v>
      </c>
      <c r="E128">
        <v>0.41</v>
      </c>
      <c r="F128" s="2">
        <f t="shared" si="17"/>
        <v>29.285714285714285</v>
      </c>
      <c r="G128">
        <v>0.01</v>
      </c>
      <c r="H128" s="2">
        <f t="shared" si="18"/>
        <v>0.7142857142857143</v>
      </c>
      <c r="I128">
        <v>0.41</v>
      </c>
      <c r="J128" s="2">
        <f t="shared" si="28"/>
        <v>29.285714285714285</v>
      </c>
      <c r="K128" s="2">
        <f t="shared" si="29"/>
        <v>-0.7142857142857143</v>
      </c>
      <c r="L128" s="60">
        <f t="shared" si="30"/>
        <v>-2.4390243902439024</v>
      </c>
      <c r="M128" s="60"/>
      <c r="N128" s="60">
        <f t="shared" si="22"/>
        <v>32.380000000000003</v>
      </c>
      <c r="O128" s="2">
        <f t="shared" si="31"/>
        <v>10.565853658536598</v>
      </c>
    </row>
    <row r="129" spans="1:15" x14ac:dyDescent="0.2">
      <c r="A129">
        <v>4</v>
      </c>
      <c r="B129" s="61">
        <v>44460</v>
      </c>
      <c r="C129">
        <f t="shared" si="16"/>
        <v>2021</v>
      </c>
      <c r="D129">
        <f t="shared" si="15"/>
        <v>9</v>
      </c>
      <c r="E129">
        <v>0.25</v>
      </c>
      <c r="F129" s="2">
        <f t="shared" si="17"/>
        <v>17.857142857142858</v>
      </c>
      <c r="G129">
        <v>0.01</v>
      </c>
      <c r="H129" s="2">
        <f t="shared" si="18"/>
        <v>0.7142857142857143</v>
      </c>
      <c r="I129">
        <v>0.27</v>
      </c>
      <c r="J129" s="2">
        <f t="shared" si="28"/>
        <v>19.285714285714288</v>
      </c>
      <c r="K129" s="2">
        <f t="shared" si="29"/>
        <v>0.7142857142857163</v>
      </c>
      <c r="L129" s="60">
        <f t="shared" si="30"/>
        <v>3.7037037037037139</v>
      </c>
      <c r="M129" s="60"/>
      <c r="N129" s="60">
        <f t="shared" si="22"/>
        <v>20.951428571428572</v>
      </c>
      <c r="O129" s="2">
        <f t="shared" si="31"/>
        <v>8.6370370370370253</v>
      </c>
    </row>
    <row r="130" spans="1:15" x14ac:dyDescent="0.2">
      <c r="A130">
        <v>4</v>
      </c>
      <c r="B130" s="61">
        <v>44467</v>
      </c>
      <c r="C130">
        <f t="shared" si="16"/>
        <v>2021</v>
      </c>
      <c r="D130">
        <f t="shared" si="15"/>
        <v>9</v>
      </c>
      <c r="E130">
        <v>0.49</v>
      </c>
      <c r="F130" s="2">
        <f t="shared" si="17"/>
        <v>34.999999999999993</v>
      </c>
      <c r="G130">
        <v>0.01</v>
      </c>
      <c r="H130" s="2">
        <f t="shared" si="18"/>
        <v>0.7142857142857143</v>
      </c>
      <c r="I130">
        <v>0.49</v>
      </c>
      <c r="J130" s="2">
        <f t="shared" si="28"/>
        <v>34.999999999999993</v>
      </c>
      <c r="K130" s="2">
        <f t="shared" si="29"/>
        <v>-0.7142857142857143</v>
      </c>
      <c r="L130" s="60">
        <f t="shared" si="30"/>
        <v>-2.0408163265306127</v>
      </c>
      <c r="M130" s="60"/>
      <c r="N130" s="60">
        <f t="shared" si="22"/>
        <v>38.094285714285711</v>
      </c>
      <c r="O130" s="2">
        <f t="shared" si="31"/>
        <v>8.840816326530625</v>
      </c>
    </row>
    <row r="131" spans="1:15" x14ac:dyDescent="0.2">
      <c r="A131">
        <v>4</v>
      </c>
      <c r="B131" s="61">
        <v>44474</v>
      </c>
      <c r="C131">
        <f t="shared" si="16"/>
        <v>2021</v>
      </c>
      <c r="D131">
        <f t="shared" si="15"/>
        <v>10</v>
      </c>
      <c r="E131">
        <v>0.44</v>
      </c>
      <c r="F131" s="2">
        <f t="shared" si="17"/>
        <v>31.428571428571431</v>
      </c>
      <c r="G131">
        <v>0.01</v>
      </c>
      <c r="H131" s="2">
        <f t="shared" si="18"/>
        <v>0.7142857142857143</v>
      </c>
      <c r="I131">
        <v>0.49</v>
      </c>
      <c r="J131" s="2">
        <f t="shared" si="28"/>
        <v>34.999999999999993</v>
      </c>
      <c r="K131" s="2">
        <f t="shared" si="29"/>
        <v>2.8571428571428479</v>
      </c>
      <c r="L131" s="60">
        <f t="shared" si="30"/>
        <v>8.1632653061224243</v>
      </c>
      <c r="M131" s="60"/>
      <c r="N131" s="60">
        <f t="shared" si="22"/>
        <v>34.522857142857148</v>
      </c>
      <c r="O131" s="2">
        <f t="shared" si="31"/>
        <v>-1.3632653061224129</v>
      </c>
    </row>
    <row r="132" spans="1:15" x14ac:dyDescent="0.2">
      <c r="A132">
        <v>4</v>
      </c>
      <c r="B132" s="61">
        <v>44481</v>
      </c>
      <c r="C132">
        <f t="shared" si="16"/>
        <v>2021</v>
      </c>
      <c r="D132">
        <f t="shared" si="15"/>
        <v>10</v>
      </c>
      <c r="E132">
        <v>0.32</v>
      </c>
      <c r="F132" s="2">
        <f t="shared" si="17"/>
        <v>22.857142857142858</v>
      </c>
      <c r="G132">
        <v>0.01</v>
      </c>
      <c r="H132" s="2">
        <f t="shared" si="18"/>
        <v>0.7142857142857143</v>
      </c>
      <c r="I132">
        <v>0.33</v>
      </c>
      <c r="J132" s="2">
        <f t="shared" si="28"/>
        <v>23.571428571428573</v>
      </c>
      <c r="K132" s="2">
        <f t="shared" si="29"/>
        <v>9.9920072216264089E-16</v>
      </c>
      <c r="L132" s="60">
        <f t="shared" si="30"/>
        <v>4.2390333667505975E-15</v>
      </c>
      <c r="M132" s="60"/>
      <c r="N132" s="60">
        <f t="shared" si="22"/>
        <v>25.951428571428572</v>
      </c>
      <c r="O132" s="2">
        <f t="shared" si="31"/>
        <v>10.096969696969692</v>
      </c>
    </row>
    <row r="133" spans="1:15" x14ac:dyDescent="0.2">
      <c r="A133">
        <v>4</v>
      </c>
      <c r="B133" s="61">
        <v>44488</v>
      </c>
      <c r="C133">
        <f t="shared" si="16"/>
        <v>2021</v>
      </c>
      <c r="D133">
        <f t="shared" si="15"/>
        <v>10</v>
      </c>
      <c r="E133">
        <v>0.44</v>
      </c>
      <c r="F133" s="2">
        <f t="shared" si="17"/>
        <v>31.428571428571431</v>
      </c>
      <c r="G133">
        <v>0.01</v>
      </c>
      <c r="H133" s="2">
        <f t="shared" si="18"/>
        <v>0.7142857142857143</v>
      </c>
      <c r="I133">
        <v>0.46</v>
      </c>
      <c r="J133" s="2">
        <f t="shared" si="28"/>
        <v>32.857142857142854</v>
      </c>
      <c r="K133" s="2">
        <f t="shared" si="29"/>
        <v>0.71428571428570919</v>
      </c>
      <c r="L133" s="60">
        <f t="shared" si="30"/>
        <v>2.1739130434782457</v>
      </c>
      <c r="M133" s="60"/>
      <c r="N133" s="60">
        <f t="shared" si="22"/>
        <v>34.522857142857148</v>
      </c>
      <c r="O133" s="2">
        <f t="shared" si="31"/>
        <v>5.0695652173913306</v>
      </c>
    </row>
    <row r="134" spans="1:15" x14ac:dyDescent="0.2">
      <c r="A134">
        <v>4</v>
      </c>
      <c r="B134" s="61">
        <v>44495</v>
      </c>
      <c r="C134">
        <f t="shared" si="16"/>
        <v>2021</v>
      </c>
      <c r="D134">
        <f t="shared" si="15"/>
        <v>10</v>
      </c>
      <c r="E134">
        <v>0.49</v>
      </c>
      <c r="F134" s="2">
        <f t="shared" si="17"/>
        <v>34.999999999999993</v>
      </c>
      <c r="G134">
        <v>0.01</v>
      </c>
      <c r="H134" s="2">
        <f t="shared" si="18"/>
        <v>0.7142857142857143</v>
      </c>
      <c r="I134">
        <v>0.54</v>
      </c>
      <c r="J134" s="2">
        <f t="shared" si="28"/>
        <v>38.571428571428577</v>
      </c>
      <c r="K134" s="2">
        <f t="shared" si="29"/>
        <v>2.8571428571428692</v>
      </c>
      <c r="L134" s="60">
        <f t="shared" si="30"/>
        <v>7.4074074074074376</v>
      </c>
      <c r="M134" s="60"/>
      <c r="N134" s="60">
        <f t="shared" si="22"/>
        <v>38.094285714285711</v>
      </c>
      <c r="O134" s="2">
        <f t="shared" si="31"/>
        <v>-1.2370370370370591</v>
      </c>
    </row>
    <row r="135" spans="1:15" x14ac:dyDescent="0.2">
      <c r="A135">
        <v>4</v>
      </c>
      <c r="B135" s="61">
        <v>44502</v>
      </c>
      <c r="C135">
        <f t="shared" si="16"/>
        <v>2021</v>
      </c>
      <c r="D135">
        <f t="shared" si="15"/>
        <v>11</v>
      </c>
      <c r="E135">
        <v>0.75</v>
      </c>
      <c r="F135" s="2">
        <f t="shared" si="17"/>
        <v>53.571428571428569</v>
      </c>
      <c r="G135">
        <v>0.01</v>
      </c>
      <c r="H135" s="2">
        <f t="shared" si="18"/>
        <v>0.7142857142857143</v>
      </c>
      <c r="I135">
        <v>0.79</v>
      </c>
      <c r="J135" s="2">
        <f t="shared" si="28"/>
        <v>56.428571428571431</v>
      </c>
      <c r="K135" s="2">
        <f t="shared" si="29"/>
        <v>2.1428571428571468</v>
      </c>
      <c r="L135" s="60">
        <f t="shared" si="30"/>
        <v>3.7974683544303867</v>
      </c>
      <c r="M135" s="60"/>
      <c r="N135" s="60">
        <f t="shared" si="22"/>
        <v>56.665714285714287</v>
      </c>
      <c r="O135" s="2">
        <f t="shared" si="31"/>
        <v>0.42025316455696116</v>
      </c>
    </row>
    <row r="136" spans="1:15" x14ac:dyDescent="0.2">
      <c r="A136">
        <v>4</v>
      </c>
      <c r="B136" s="61">
        <v>44509</v>
      </c>
      <c r="C136">
        <f t="shared" si="16"/>
        <v>2021</v>
      </c>
      <c r="D136">
        <f t="shared" si="15"/>
        <v>11</v>
      </c>
      <c r="E136">
        <v>0.65</v>
      </c>
      <c r="F136" s="2">
        <f t="shared" si="17"/>
        <v>46.428571428571431</v>
      </c>
      <c r="G136">
        <v>0.01</v>
      </c>
      <c r="H136" s="2">
        <f t="shared" si="18"/>
        <v>0.7142857142857143</v>
      </c>
      <c r="I136">
        <v>0.66</v>
      </c>
      <c r="J136" s="2">
        <f t="shared" si="28"/>
        <v>47.142857142857146</v>
      </c>
      <c r="K136" s="2">
        <f t="shared" si="29"/>
        <v>9.9920072216264089E-16</v>
      </c>
      <c r="L136" s="60">
        <f t="shared" si="30"/>
        <v>2.1195166833752987E-15</v>
      </c>
      <c r="M136" s="60"/>
      <c r="N136" s="60">
        <f t="shared" si="22"/>
        <v>49.522857142857148</v>
      </c>
      <c r="O136" s="2">
        <f t="shared" si="31"/>
        <v>5.0484848484848532</v>
      </c>
    </row>
    <row r="137" spans="1:15" x14ac:dyDescent="0.2">
      <c r="A137">
        <v>4</v>
      </c>
      <c r="B137" s="61">
        <v>44516</v>
      </c>
      <c r="C137">
        <f t="shared" si="16"/>
        <v>2021</v>
      </c>
      <c r="D137">
        <f t="shared" si="15"/>
        <v>11</v>
      </c>
      <c r="E137">
        <v>0.63</v>
      </c>
      <c r="F137" s="2">
        <f t="shared" si="17"/>
        <v>45</v>
      </c>
      <c r="G137">
        <v>0.01</v>
      </c>
      <c r="H137" s="2">
        <f t="shared" si="18"/>
        <v>0.7142857142857143</v>
      </c>
      <c r="I137">
        <v>0.64</v>
      </c>
      <c r="J137" s="2">
        <f t="shared" si="28"/>
        <v>45.714285714285715</v>
      </c>
      <c r="K137" s="2">
        <f t="shared" si="29"/>
        <v>9.9920072216264089E-16</v>
      </c>
      <c r="L137" s="60">
        <f t="shared" si="30"/>
        <v>2.1857515797307769E-15</v>
      </c>
      <c r="M137" s="60"/>
      <c r="N137" s="60">
        <f t="shared" si="22"/>
        <v>48.094285714285718</v>
      </c>
      <c r="O137" s="2">
        <f t="shared" si="31"/>
        <v>5.2062500000000052</v>
      </c>
    </row>
    <row r="138" spans="1:15" x14ac:dyDescent="0.2">
      <c r="A138">
        <v>4</v>
      </c>
      <c r="B138" s="61">
        <v>44523</v>
      </c>
      <c r="C138">
        <f t="shared" si="16"/>
        <v>2021</v>
      </c>
      <c r="D138">
        <f t="shared" si="15"/>
        <v>11</v>
      </c>
      <c r="E138">
        <v>0.65</v>
      </c>
      <c r="F138" s="2">
        <f t="shared" si="17"/>
        <v>46.428571428571431</v>
      </c>
      <c r="G138">
        <v>0.01</v>
      </c>
      <c r="H138" s="2">
        <f t="shared" si="18"/>
        <v>0.7142857142857143</v>
      </c>
      <c r="I138">
        <v>0.68</v>
      </c>
      <c r="J138" s="2">
        <f t="shared" si="28"/>
        <v>48.571428571428577</v>
      </c>
      <c r="K138" s="2">
        <f t="shared" si="29"/>
        <v>1.4285714285714315</v>
      </c>
      <c r="L138" s="60">
        <f t="shared" si="30"/>
        <v>2.9411764705882413</v>
      </c>
      <c r="M138" s="60"/>
      <c r="N138" s="60">
        <f t="shared" si="22"/>
        <v>49.522857142857148</v>
      </c>
      <c r="O138" s="2">
        <f t="shared" si="31"/>
        <v>1.9588235294117657</v>
      </c>
    </row>
    <row r="139" spans="1:15" x14ac:dyDescent="0.2">
      <c r="A139">
        <v>4</v>
      </c>
      <c r="B139" s="61">
        <v>44530</v>
      </c>
      <c r="C139">
        <f t="shared" si="16"/>
        <v>2021</v>
      </c>
      <c r="D139">
        <f t="shared" si="15"/>
        <v>11</v>
      </c>
      <c r="E139">
        <v>0.65</v>
      </c>
      <c r="F139" s="2">
        <f t="shared" si="17"/>
        <v>46.428571428571431</v>
      </c>
      <c r="G139">
        <v>0.01</v>
      </c>
      <c r="H139" s="2">
        <f t="shared" si="18"/>
        <v>0.7142857142857143</v>
      </c>
      <c r="I139">
        <v>0.69</v>
      </c>
      <c r="J139" s="2">
        <f t="shared" si="28"/>
        <v>49.285714285714278</v>
      </c>
      <c r="K139" s="2">
        <f t="shared" si="29"/>
        <v>2.1428571428571326</v>
      </c>
      <c r="L139" s="60">
        <f t="shared" si="30"/>
        <v>4.3478260869565011</v>
      </c>
      <c r="M139" s="60"/>
      <c r="N139" s="60">
        <f t="shared" si="22"/>
        <v>49.522857142857148</v>
      </c>
      <c r="O139" s="2">
        <f t="shared" si="31"/>
        <v>0.48115942028988301</v>
      </c>
    </row>
    <row r="140" spans="1:15" x14ac:dyDescent="0.2">
      <c r="A140">
        <v>4</v>
      </c>
      <c r="B140" s="61">
        <v>44537</v>
      </c>
      <c r="C140">
        <f t="shared" si="16"/>
        <v>2021</v>
      </c>
      <c r="D140">
        <f t="shared" si="15"/>
        <v>12</v>
      </c>
      <c r="E140">
        <v>0.66</v>
      </c>
      <c r="F140" s="2">
        <f t="shared" si="17"/>
        <v>47.142857142857146</v>
      </c>
      <c r="G140">
        <v>0.01</v>
      </c>
      <c r="H140" s="2">
        <f t="shared" si="18"/>
        <v>0.7142857142857143</v>
      </c>
      <c r="I140">
        <v>0.68</v>
      </c>
      <c r="J140" s="2">
        <f t="shared" si="28"/>
        <v>48.571428571428577</v>
      </c>
      <c r="K140" s="2">
        <f t="shared" si="29"/>
        <v>0.7142857142857163</v>
      </c>
      <c r="L140" s="60">
        <f t="shared" si="30"/>
        <v>1.4705882352941215</v>
      </c>
      <c r="M140" s="60"/>
      <c r="N140" s="60">
        <f t="shared" si="22"/>
        <v>50.237142857142864</v>
      </c>
      <c r="O140" s="2">
        <f t="shared" si="31"/>
        <v>3.4294117647058848</v>
      </c>
    </row>
    <row r="141" spans="1:15" x14ac:dyDescent="0.2">
      <c r="A141">
        <v>4</v>
      </c>
      <c r="B141" s="61">
        <v>44544</v>
      </c>
      <c r="C141">
        <f t="shared" si="16"/>
        <v>2021</v>
      </c>
      <c r="D141">
        <f t="shared" ref="D141:D204" si="32">MONTH(B141)</f>
        <v>12</v>
      </c>
      <c r="E141">
        <v>0.67</v>
      </c>
      <c r="F141" s="2">
        <f t="shared" si="17"/>
        <v>47.857142857142861</v>
      </c>
      <c r="G141">
        <v>0.01</v>
      </c>
      <c r="H141" s="2">
        <f t="shared" si="18"/>
        <v>0.7142857142857143</v>
      </c>
      <c r="I141">
        <v>0.69</v>
      </c>
      <c r="J141" s="2">
        <f t="shared" si="28"/>
        <v>49.285714285714278</v>
      </c>
      <c r="K141" s="2">
        <f t="shared" si="29"/>
        <v>0.71428571428570209</v>
      </c>
      <c r="L141" s="60">
        <f t="shared" si="30"/>
        <v>1.4492753623188162</v>
      </c>
      <c r="M141" s="60"/>
      <c r="N141" s="60">
        <f t="shared" si="22"/>
        <v>50.951428571428579</v>
      </c>
      <c r="O141" s="2">
        <f t="shared" si="31"/>
        <v>3.3797101449275688</v>
      </c>
    </row>
    <row r="142" spans="1:15" x14ac:dyDescent="0.2">
      <c r="A142">
        <v>4</v>
      </c>
      <c r="B142" s="61">
        <v>44551</v>
      </c>
      <c r="C142">
        <f t="shared" ref="C142:C205" si="33">YEAR(B142)</f>
        <v>2021</v>
      </c>
      <c r="D142">
        <f t="shared" si="32"/>
        <v>12</v>
      </c>
      <c r="E142">
        <v>0.68</v>
      </c>
      <c r="F142" s="2">
        <f t="shared" ref="F142:F205" si="34">(E142/14)*1000</f>
        <v>48.571428571428577</v>
      </c>
      <c r="G142">
        <v>0.01</v>
      </c>
      <c r="H142" s="2">
        <f t="shared" ref="H142:H205" si="35">(G142/14)*1000</f>
        <v>0.7142857142857143</v>
      </c>
      <c r="I142">
        <v>0.71</v>
      </c>
      <c r="J142" s="2">
        <f t="shared" si="28"/>
        <v>50.714285714285708</v>
      </c>
      <c r="K142" s="2">
        <f t="shared" si="29"/>
        <v>1.4285714285714173</v>
      </c>
      <c r="L142" s="60">
        <f t="shared" si="30"/>
        <v>2.8169014084506823</v>
      </c>
      <c r="M142" s="60"/>
      <c r="N142" s="60">
        <f t="shared" ref="N142:N205" si="36">F142+H142+2.38</f>
        <v>51.665714285714294</v>
      </c>
      <c r="O142" s="2">
        <f t="shared" si="31"/>
        <v>1.8760563380281985</v>
      </c>
    </row>
    <row r="143" spans="1:15" x14ac:dyDescent="0.2">
      <c r="A143">
        <v>4</v>
      </c>
      <c r="B143" s="61">
        <v>44558</v>
      </c>
      <c r="C143">
        <f t="shared" si="33"/>
        <v>2021</v>
      </c>
      <c r="D143">
        <f t="shared" si="32"/>
        <v>12</v>
      </c>
      <c r="E143">
        <v>0.66</v>
      </c>
      <c r="F143" s="2">
        <f t="shared" si="34"/>
        <v>47.142857142857146</v>
      </c>
      <c r="G143">
        <v>0.01</v>
      </c>
      <c r="H143" s="2">
        <f t="shared" si="35"/>
        <v>0.7142857142857143</v>
      </c>
      <c r="I143">
        <v>0.67</v>
      </c>
      <c r="J143" s="2">
        <f t="shared" si="28"/>
        <v>47.857142857142861</v>
      </c>
      <c r="K143" s="2">
        <f t="shared" si="29"/>
        <v>9.9920072216264089E-16</v>
      </c>
      <c r="L143" s="60">
        <f t="shared" si="30"/>
        <v>2.087882106011488E-15</v>
      </c>
      <c r="M143" s="60"/>
      <c r="N143" s="60">
        <f t="shared" si="36"/>
        <v>50.237142857142864</v>
      </c>
      <c r="O143" s="2">
        <f t="shared" si="31"/>
        <v>4.9731343283582143</v>
      </c>
    </row>
    <row r="144" spans="1:15" x14ac:dyDescent="0.2">
      <c r="A144">
        <v>4</v>
      </c>
      <c r="B144" s="61">
        <v>44642</v>
      </c>
      <c r="C144">
        <f t="shared" si="33"/>
        <v>2022</v>
      </c>
      <c r="D144">
        <f t="shared" si="32"/>
        <v>3</v>
      </c>
      <c r="E144">
        <v>0.6</v>
      </c>
      <c r="F144" s="2">
        <f t="shared" si="34"/>
        <v>42.857142857142854</v>
      </c>
      <c r="G144">
        <v>0.01</v>
      </c>
      <c r="H144" s="2">
        <f t="shared" si="35"/>
        <v>0.7142857142857143</v>
      </c>
      <c r="I144">
        <v>0.62</v>
      </c>
      <c r="J144" s="2">
        <f t="shared" si="28"/>
        <v>44.285714285714285</v>
      </c>
      <c r="K144" s="2">
        <f t="shared" si="29"/>
        <v>0.7142857142857163</v>
      </c>
      <c r="L144" s="60">
        <f t="shared" si="30"/>
        <v>1.6129032258064562</v>
      </c>
      <c r="M144" s="60"/>
      <c r="N144" s="60">
        <f t="shared" si="36"/>
        <v>45.951428571428572</v>
      </c>
      <c r="O144" s="2">
        <f t="shared" si="31"/>
        <v>3.7612903225806487</v>
      </c>
    </row>
    <row r="145" spans="1:15" x14ac:dyDescent="0.2">
      <c r="A145">
        <v>4</v>
      </c>
      <c r="B145" s="61">
        <v>44649</v>
      </c>
      <c r="C145">
        <f t="shared" si="33"/>
        <v>2022</v>
      </c>
      <c r="D145">
        <f t="shared" si="32"/>
        <v>3</v>
      </c>
      <c r="E145">
        <v>0.61</v>
      </c>
      <c r="F145" s="2">
        <f t="shared" si="34"/>
        <v>43.571428571428577</v>
      </c>
      <c r="G145">
        <v>0.01</v>
      </c>
      <c r="H145" s="2">
        <f t="shared" si="35"/>
        <v>0.7142857142857143</v>
      </c>
      <c r="I145">
        <v>0.66</v>
      </c>
      <c r="J145" s="2">
        <f t="shared" si="28"/>
        <v>47.142857142857146</v>
      </c>
      <c r="K145" s="2">
        <f t="shared" si="29"/>
        <v>2.857142857142855</v>
      </c>
      <c r="L145" s="60">
        <f t="shared" si="30"/>
        <v>6.0606060606060561</v>
      </c>
      <c r="M145" s="60"/>
      <c r="N145" s="60">
        <f t="shared" si="36"/>
        <v>46.665714285714294</v>
      </c>
      <c r="O145" s="2">
        <f t="shared" si="31"/>
        <v>-1.0121212121212002</v>
      </c>
    </row>
    <row r="146" spans="1:15" x14ac:dyDescent="0.2">
      <c r="A146">
        <v>4</v>
      </c>
      <c r="B146" s="61">
        <v>44565</v>
      </c>
      <c r="C146">
        <f t="shared" si="33"/>
        <v>2022</v>
      </c>
      <c r="D146">
        <f t="shared" si="32"/>
        <v>1</v>
      </c>
      <c r="E146">
        <v>0.83</v>
      </c>
      <c r="F146" s="2">
        <f t="shared" si="34"/>
        <v>59.285714285714285</v>
      </c>
      <c r="G146">
        <v>0</v>
      </c>
      <c r="H146" s="2">
        <f t="shared" si="35"/>
        <v>0</v>
      </c>
      <c r="I146">
        <v>0.86</v>
      </c>
      <c r="J146" s="2">
        <f t="shared" si="28"/>
        <v>61.428571428571431</v>
      </c>
      <c r="K146" s="2">
        <f t="shared" si="29"/>
        <v>2.1428571428571459</v>
      </c>
      <c r="L146" s="60">
        <f t="shared" si="30"/>
        <v>3.4883720930232607</v>
      </c>
      <c r="M146" s="60"/>
      <c r="N146" s="60">
        <f t="shared" si="36"/>
        <v>61.665714285714287</v>
      </c>
      <c r="O146" s="2">
        <f t="shared" si="31"/>
        <v>0.38604651162790621</v>
      </c>
    </row>
    <row r="147" spans="1:15" x14ac:dyDescent="0.2">
      <c r="A147">
        <v>4</v>
      </c>
      <c r="B147" s="61">
        <v>44572</v>
      </c>
      <c r="C147">
        <f t="shared" si="33"/>
        <v>2022</v>
      </c>
      <c r="D147">
        <f t="shared" si="32"/>
        <v>1</v>
      </c>
      <c r="E147">
        <v>0.74</v>
      </c>
      <c r="F147" s="2">
        <f t="shared" si="34"/>
        <v>52.857142857142861</v>
      </c>
      <c r="G147">
        <v>0</v>
      </c>
      <c r="H147" s="2">
        <f t="shared" si="35"/>
        <v>0</v>
      </c>
      <c r="I147">
        <v>0.79</v>
      </c>
      <c r="J147" s="2">
        <f t="shared" si="28"/>
        <v>56.428571428571431</v>
      </c>
      <c r="K147" s="2">
        <f t="shared" si="29"/>
        <v>3.5714285714285694</v>
      </c>
      <c r="L147" s="60">
        <f t="shared" si="30"/>
        <v>6.3291139240506293</v>
      </c>
      <c r="M147" s="60"/>
      <c r="N147" s="60">
        <f t="shared" si="36"/>
        <v>55.237142857142864</v>
      </c>
      <c r="O147" s="2">
        <f t="shared" si="31"/>
        <v>-2.1113924050632829</v>
      </c>
    </row>
    <row r="148" spans="1:15" x14ac:dyDescent="0.2">
      <c r="A148">
        <v>4</v>
      </c>
      <c r="B148" s="61">
        <v>44580</v>
      </c>
      <c r="C148">
        <f t="shared" si="33"/>
        <v>2022</v>
      </c>
      <c r="D148">
        <f t="shared" si="32"/>
        <v>1</v>
      </c>
      <c r="E148">
        <v>0.66</v>
      </c>
      <c r="F148" s="2">
        <f t="shared" si="34"/>
        <v>47.142857142857146</v>
      </c>
      <c r="G148">
        <v>0</v>
      </c>
      <c r="H148" s="2">
        <f t="shared" si="35"/>
        <v>0</v>
      </c>
      <c r="I148">
        <v>0.8</v>
      </c>
      <c r="J148" s="2">
        <f t="shared" si="28"/>
        <v>57.142857142857146</v>
      </c>
      <c r="K148" s="2">
        <f t="shared" si="29"/>
        <v>10</v>
      </c>
      <c r="L148" s="60">
        <f t="shared" si="30"/>
        <v>17.5</v>
      </c>
      <c r="M148" s="60"/>
      <c r="N148" s="60">
        <f t="shared" si="36"/>
        <v>49.522857142857148</v>
      </c>
      <c r="O148" s="2">
        <f t="shared" si="31"/>
        <v>-13.334999999999994</v>
      </c>
    </row>
    <row r="149" spans="1:15" x14ac:dyDescent="0.2">
      <c r="A149">
        <v>4</v>
      </c>
      <c r="B149" s="61">
        <v>44586</v>
      </c>
      <c r="C149">
        <f t="shared" si="33"/>
        <v>2022</v>
      </c>
      <c r="D149">
        <f t="shared" si="32"/>
        <v>1</v>
      </c>
      <c r="E149">
        <v>0.64</v>
      </c>
      <c r="F149" s="2">
        <f t="shared" si="34"/>
        <v>45.714285714285715</v>
      </c>
      <c r="G149">
        <v>0.01</v>
      </c>
      <c r="H149" s="2">
        <f t="shared" si="35"/>
        <v>0.7142857142857143</v>
      </c>
      <c r="I149">
        <v>0.7</v>
      </c>
      <c r="J149" s="2">
        <f t="shared" si="28"/>
        <v>49.999999999999993</v>
      </c>
      <c r="K149" s="2">
        <f t="shared" si="29"/>
        <v>3.5714285714285632</v>
      </c>
      <c r="L149" s="60">
        <f t="shared" si="30"/>
        <v>7.1428571428571273</v>
      </c>
      <c r="M149" s="60"/>
      <c r="N149" s="60">
        <f t="shared" si="36"/>
        <v>48.808571428571433</v>
      </c>
      <c r="O149" s="2">
        <f t="shared" si="31"/>
        <v>-2.3828571428571199</v>
      </c>
    </row>
    <row r="150" spans="1:15" x14ac:dyDescent="0.2">
      <c r="A150">
        <v>4</v>
      </c>
      <c r="B150" s="61">
        <v>44593</v>
      </c>
      <c r="C150">
        <f t="shared" si="33"/>
        <v>2022</v>
      </c>
      <c r="D150">
        <f t="shared" si="32"/>
        <v>2</v>
      </c>
      <c r="E150">
        <v>0.64</v>
      </c>
      <c r="F150" s="2">
        <f t="shared" si="34"/>
        <v>45.714285714285715</v>
      </c>
      <c r="G150">
        <v>0.01</v>
      </c>
      <c r="H150" s="2">
        <f t="shared" si="35"/>
        <v>0.7142857142857143</v>
      </c>
      <c r="I150">
        <v>0.64</v>
      </c>
      <c r="J150" s="2">
        <f t="shared" si="28"/>
        <v>45.714285714285715</v>
      </c>
      <c r="K150" s="2">
        <f t="shared" si="29"/>
        <v>-0.7142857142857143</v>
      </c>
      <c r="L150" s="60">
        <f t="shared" si="30"/>
        <v>-1.5625</v>
      </c>
      <c r="M150" s="60"/>
      <c r="N150" s="60">
        <f t="shared" si="36"/>
        <v>48.808571428571433</v>
      </c>
      <c r="O150" s="2">
        <f t="shared" si="31"/>
        <v>6.7687500000000078</v>
      </c>
    </row>
    <row r="151" spans="1:15" x14ac:dyDescent="0.2">
      <c r="A151">
        <v>4</v>
      </c>
      <c r="B151" s="61">
        <v>44600</v>
      </c>
      <c r="C151">
        <f t="shared" si="33"/>
        <v>2022</v>
      </c>
      <c r="D151">
        <f t="shared" si="32"/>
        <v>2</v>
      </c>
      <c r="E151">
        <v>0.7</v>
      </c>
      <c r="F151" s="2">
        <f t="shared" si="34"/>
        <v>49.999999999999993</v>
      </c>
      <c r="G151">
        <v>0.01</v>
      </c>
      <c r="H151" s="2">
        <f t="shared" si="35"/>
        <v>0.7142857142857143</v>
      </c>
      <c r="I151">
        <v>0.71</v>
      </c>
      <c r="J151" s="2">
        <f t="shared" si="28"/>
        <v>50.714285714285708</v>
      </c>
      <c r="K151" s="2">
        <f t="shared" si="29"/>
        <v>9.9920072216264089E-16</v>
      </c>
      <c r="L151" s="60">
        <f t="shared" si="30"/>
        <v>1.9702549451094331E-15</v>
      </c>
      <c r="M151" s="60"/>
      <c r="N151" s="60">
        <f t="shared" si="36"/>
        <v>53.094285714285711</v>
      </c>
      <c r="O151" s="2">
        <f t="shared" si="31"/>
        <v>4.6929577464788794</v>
      </c>
    </row>
    <row r="152" spans="1:15" x14ac:dyDescent="0.2">
      <c r="A152">
        <v>4</v>
      </c>
      <c r="B152" s="61">
        <v>44607</v>
      </c>
      <c r="C152">
        <f t="shared" si="33"/>
        <v>2022</v>
      </c>
      <c r="D152">
        <f t="shared" si="32"/>
        <v>2</v>
      </c>
      <c r="E152">
        <v>0.69</v>
      </c>
      <c r="F152" s="2">
        <f t="shared" si="34"/>
        <v>49.285714285714278</v>
      </c>
      <c r="G152">
        <v>0.01</v>
      </c>
      <c r="H152" s="2">
        <f t="shared" si="35"/>
        <v>0.7142857142857143</v>
      </c>
      <c r="I152">
        <v>0.68</v>
      </c>
      <c r="J152" s="2">
        <f t="shared" si="28"/>
        <v>48.571428571428577</v>
      </c>
      <c r="K152" s="2">
        <f t="shared" si="29"/>
        <v>-1.4285714285714155</v>
      </c>
      <c r="L152" s="60">
        <f t="shared" si="30"/>
        <v>-2.941176470588208</v>
      </c>
      <c r="M152" s="60"/>
      <c r="N152" s="60">
        <f t="shared" si="36"/>
        <v>52.379999999999995</v>
      </c>
      <c r="O152" s="2">
        <f t="shared" si="31"/>
        <v>7.8411764705882154</v>
      </c>
    </row>
    <row r="153" spans="1:15" x14ac:dyDescent="0.2">
      <c r="A153">
        <v>4</v>
      </c>
      <c r="B153" s="61">
        <v>44614</v>
      </c>
      <c r="C153">
        <f t="shared" si="33"/>
        <v>2022</v>
      </c>
      <c r="D153">
        <f t="shared" si="32"/>
        <v>2</v>
      </c>
      <c r="E153">
        <v>0.65</v>
      </c>
      <c r="F153" s="2">
        <f t="shared" si="34"/>
        <v>46.428571428571431</v>
      </c>
      <c r="G153">
        <v>0.01</v>
      </c>
      <c r="H153" s="2">
        <f t="shared" si="35"/>
        <v>0.7142857142857143</v>
      </c>
      <c r="I153">
        <v>0.72</v>
      </c>
      <c r="J153" s="2">
        <f t="shared" ref="J153:J184" si="37">(I153/14)*1000</f>
        <v>51.428571428571431</v>
      </c>
      <c r="K153" s="2">
        <f t="shared" ref="K153:K184" si="38">J153-F153-H153</f>
        <v>4.2857142857142856</v>
      </c>
      <c r="L153" s="60">
        <f t="shared" ref="L153:L184" si="39">(K153/J153)*100</f>
        <v>8.3333333333333321</v>
      </c>
      <c r="M153" s="60"/>
      <c r="N153" s="60">
        <f t="shared" si="36"/>
        <v>49.522857142857148</v>
      </c>
      <c r="O153" s="2">
        <f t="shared" si="31"/>
        <v>-3.7055555555555486</v>
      </c>
    </row>
    <row r="154" spans="1:15" x14ac:dyDescent="0.2">
      <c r="A154">
        <v>4</v>
      </c>
      <c r="B154" s="61">
        <v>44621</v>
      </c>
      <c r="C154">
        <f t="shared" si="33"/>
        <v>2022</v>
      </c>
      <c r="D154">
        <f t="shared" si="32"/>
        <v>3</v>
      </c>
      <c r="E154">
        <v>0.66</v>
      </c>
      <c r="F154" s="2">
        <f t="shared" si="34"/>
        <v>47.142857142857146</v>
      </c>
      <c r="G154">
        <v>0.01</v>
      </c>
      <c r="H154" s="2">
        <f t="shared" si="35"/>
        <v>0.7142857142857143</v>
      </c>
      <c r="I154">
        <v>0.64</v>
      </c>
      <c r="J154" s="2">
        <f t="shared" si="37"/>
        <v>45.714285714285715</v>
      </c>
      <c r="K154" s="2">
        <f t="shared" si="38"/>
        <v>-2.142857142857145</v>
      </c>
      <c r="L154" s="60">
        <f t="shared" si="39"/>
        <v>-4.6875000000000044</v>
      </c>
      <c r="M154" s="60"/>
      <c r="N154" s="60">
        <f t="shared" si="36"/>
        <v>50.237142857142864</v>
      </c>
      <c r="O154" s="2">
        <f t="shared" si="31"/>
        <v>9.8937500000000114</v>
      </c>
    </row>
    <row r="155" spans="1:15" x14ac:dyDescent="0.2">
      <c r="A155">
        <v>4</v>
      </c>
      <c r="B155" s="61">
        <v>44628</v>
      </c>
      <c r="C155">
        <f t="shared" si="33"/>
        <v>2022</v>
      </c>
      <c r="D155">
        <f t="shared" si="32"/>
        <v>3</v>
      </c>
      <c r="E155">
        <v>0.64</v>
      </c>
      <c r="F155" s="2">
        <f t="shared" si="34"/>
        <v>45.714285714285715</v>
      </c>
      <c r="G155">
        <v>0.01</v>
      </c>
      <c r="H155" s="2">
        <f t="shared" si="35"/>
        <v>0.7142857142857143</v>
      </c>
      <c r="I155">
        <v>0.65</v>
      </c>
      <c r="J155" s="2">
        <f t="shared" si="37"/>
        <v>46.428571428571431</v>
      </c>
      <c r="K155" s="2">
        <f t="shared" si="38"/>
        <v>9.9920072216264089E-16</v>
      </c>
      <c r="L155" s="60">
        <f t="shared" si="39"/>
        <v>2.1521246323503033E-15</v>
      </c>
      <c r="M155" s="60"/>
      <c r="N155" s="60">
        <f t="shared" si="36"/>
        <v>48.808571428571433</v>
      </c>
      <c r="O155" s="2">
        <f t="shared" si="31"/>
        <v>5.1261538461538514</v>
      </c>
    </row>
    <row r="156" spans="1:15" x14ac:dyDescent="0.2">
      <c r="A156">
        <v>4</v>
      </c>
      <c r="B156" s="61">
        <v>44635</v>
      </c>
      <c r="C156">
        <f t="shared" si="33"/>
        <v>2022</v>
      </c>
      <c r="D156">
        <f t="shared" si="32"/>
        <v>3</v>
      </c>
      <c r="E156">
        <v>0.34</v>
      </c>
      <c r="F156" s="2">
        <f t="shared" si="34"/>
        <v>24.285714285714288</v>
      </c>
      <c r="G156">
        <v>0.01</v>
      </c>
      <c r="H156" s="2">
        <f t="shared" si="35"/>
        <v>0.7142857142857143</v>
      </c>
      <c r="I156">
        <v>0.65</v>
      </c>
      <c r="J156" s="2">
        <f t="shared" si="37"/>
        <v>46.428571428571431</v>
      </c>
      <c r="K156" s="2">
        <f t="shared" si="38"/>
        <v>21.428571428571427</v>
      </c>
      <c r="L156" s="60">
        <f t="shared" si="39"/>
        <v>46.153846153846153</v>
      </c>
      <c r="M156" s="60"/>
      <c r="N156" s="60">
        <f t="shared" si="36"/>
        <v>27.380000000000003</v>
      </c>
      <c r="O156" s="2">
        <f t="shared" si="31"/>
        <v>-41.027692307692305</v>
      </c>
    </row>
    <row r="157" spans="1:15" x14ac:dyDescent="0.2">
      <c r="A157">
        <v>4</v>
      </c>
      <c r="B157" s="61">
        <v>44656</v>
      </c>
      <c r="C157">
        <f t="shared" si="33"/>
        <v>2022</v>
      </c>
      <c r="D157">
        <f t="shared" si="32"/>
        <v>4</v>
      </c>
      <c r="E157">
        <v>0.61</v>
      </c>
      <c r="F157" s="2">
        <f t="shared" si="34"/>
        <v>43.571428571428577</v>
      </c>
      <c r="G157">
        <v>0.01</v>
      </c>
      <c r="H157" s="2">
        <f t="shared" si="35"/>
        <v>0.7142857142857143</v>
      </c>
      <c r="I157">
        <v>0.66</v>
      </c>
      <c r="J157" s="2">
        <f t="shared" si="37"/>
        <v>47.142857142857146</v>
      </c>
      <c r="K157" s="2">
        <f t="shared" si="38"/>
        <v>2.857142857142855</v>
      </c>
      <c r="L157" s="60">
        <f t="shared" si="39"/>
        <v>6.0606060606060561</v>
      </c>
      <c r="M157" s="60"/>
      <c r="N157" s="60">
        <f t="shared" si="36"/>
        <v>46.665714285714294</v>
      </c>
      <c r="O157" s="2">
        <f t="shared" si="31"/>
        <v>-1.0121212121212002</v>
      </c>
    </row>
    <row r="158" spans="1:15" x14ac:dyDescent="0.2">
      <c r="A158">
        <v>4</v>
      </c>
      <c r="B158" s="61">
        <v>44663</v>
      </c>
      <c r="C158">
        <f t="shared" si="33"/>
        <v>2022</v>
      </c>
      <c r="D158">
        <f t="shared" si="32"/>
        <v>4</v>
      </c>
      <c r="E158">
        <v>0.62</v>
      </c>
      <c r="F158" s="2">
        <f t="shared" si="34"/>
        <v>44.285714285714285</v>
      </c>
      <c r="G158">
        <v>0.01</v>
      </c>
      <c r="H158" s="2">
        <f t="shared" si="35"/>
        <v>0.7142857142857143</v>
      </c>
      <c r="I158">
        <v>0.67</v>
      </c>
      <c r="J158" s="2">
        <f t="shared" si="37"/>
        <v>47.857142857142861</v>
      </c>
      <c r="K158" s="2">
        <f t="shared" si="38"/>
        <v>2.8571428571428621</v>
      </c>
      <c r="L158" s="60">
        <f t="shared" si="39"/>
        <v>5.9701492537313525</v>
      </c>
      <c r="M158" s="60"/>
      <c r="N158" s="60">
        <f t="shared" si="36"/>
        <v>47.38</v>
      </c>
      <c r="O158" s="2">
        <f t="shared" si="31"/>
        <v>-0.99701492537313741</v>
      </c>
    </row>
    <row r="159" spans="1:15" x14ac:dyDescent="0.2">
      <c r="A159">
        <v>4</v>
      </c>
      <c r="B159" s="61">
        <v>44670</v>
      </c>
      <c r="C159">
        <f t="shared" si="33"/>
        <v>2022</v>
      </c>
      <c r="D159">
        <f t="shared" si="32"/>
        <v>4</v>
      </c>
      <c r="E159">
        <v>0.61</v>
      </c>
      <c r="F159" s="2">
        <f t="shared" si="34"/>
        <v>43.571428571428577</v>
      </c>
      <c r="G159">
        <v>0.01</v>
      </c>
      <c r="H159" s="2">
        <f t="shared" si="35"/>
        <v>0.7142857142857143</v>
      </c>
      <c r="I159">
        <v>0.64</v>
      </c>
      <c r="J159" s="2">
        <f t="shared" si="37"/>
        <v>45.714285714285715</v>
      </c>
      <c r="K159" s="2">
        <f t="shared" si="38"/>
        <v>1.4285714285714244</v>
      </c>
      <c r="L159" s="60">
        <f t="shared" si="39"/>
        <v>3.1249999999999907</v>
      </c>
      <c r="M159" s="60"/>
      <c r="N159" s="60">
        <f t="shared" si="36"/>
        <v>46.665714285714294</v>
      </c>
      <c r="O159" s="2">
        <f t="shared" si="31"/>
        <v>2.0812500000000167</v>
      </c>
    </row>
    <row r="160" spans="1:15" x14ac:dyDescent="0.2">
      <c r="A160">
        <v>4</v>
      </c>
      <c r="B160" s="61">
        <v>44677</v>
      </c>
      <c r="C160">
        <f t="shared" si="33"/>
        <v>2022</v>
      </c>
      <c r="D160">
        <f t="shared" si="32"/>
        <v>4</v>
      </c>
      <c r="E160">
        <v>0.6</v>
      </c>
      <c r="F160" s="2">
        <f t="shared" si="34"/>
        <v>42.857142857142854</v>
      </c>
      <c r="G160">
        <v>0.01</v>
      </c>
      <c r="H160" s="2">
        <f t="shared" si="35"/>
        <v>0.7142857142857143</v>
      </c>
      <c r="I160">
        <v>0.69</v>
      </c>
      <c r="J160" s="2">
        <f t="shared" si="37"/>
        <v>49.285714285714278</v>
      </c>
      <c r="K160" s="2">
        <f t="shared" si="38"/>
        <v>5.7142857142857091</v>
      </c>
      <c r="L160" s="60">
        <f t="shared" si="39"/>
        <v>11.594202898550716</v>
      </c>
      <c r="M160" s="60"/>
      <c r="N160" s="60">
        <f t="shared" si="36"/>
        <v>45.951428571428572</v>
      </c>
      <c r="O160" s="2">
        <f t="shared" si="31"/>
        <v>-6.7652173913043319</v>
      </c>
    </row>
    <row r="161" spans="1:15" x14ac:dyDescent="0.2">
      <c r="A161">
        <v>4</v>
      </c>
      <c r="B161" s="61">
        <v>44684</v>
      </c>
      <c r="C161">
        <f t="shared" si="33"/>
        <v>2022</v>
      </c>
      <c r="D161">
        <f t="shared" si="32"/>
        <v>5</v>
      </c>
      <c r="E161">
        <v>0.59</v>
      </c>
      <c r="F161" s="2">
        <f t="shared" si="34"/>
        <v>42.142857142857139</v>
      </c>
      <c r="G161">
        <v>0.01</v>
      </c>
      <c r="H161" s="2">
        <f t="shared" si="35"/>
        <v>0.7142857142857143</v>
      </c>
      <c r="I161">
        <v>0.62</v>
      </c>
      <c r="J161" s="2">
        <f t="shared" si="37"/>
        <v>44.285714285714285</v>
      </c>
      <c r="K161" s="2">
        <f t="shared" si="38"/>
        <v>1.4285714285714315</v>
      </c>
      <c r="L161" s="60">
        <f t="shared" si="39"/>
        <v>3.2258064516129101</v>
      </c>
      <c r="M161" s="60"/>
      <c r="N161" s="60">
        <f t="shared" si="36"/>
        <v>45.237142857142857</v>
      </c>
      <c r="O161" s="2">
        <f t="shared" si="31"/>
        <v>2.1483870967741949</v>
      </c>
    </row>
    <row r="162" spans="1:15" x14ac:dyDescent="0.2">
      <c r="A162">
        <v>4</v>
      </c>
      <c r="B162" s="61">
        <v>44691</v>
      </c>
      <c r="C162">
        <f t="shared" si="33"/>
        <v>2022</v>
      </c>
      <c r="D162">
        <f t="shared" si="32"/>
        <v>5</v>
      </c>
      <c r="E162">
        <v>0.7</v>
      </c>
      <c r="F162" s="2">
        <f t="shared" si="34"/>
        <v>49.999999999999993</v>
      </c>
      <c r="G162">
        <v>0</v>
      </c>
      <c r="H162" s="2">
        <f t="shared" si="35"/>
        <v>0</v>
      </c>
      <c r="I162">
        <v>0.77</v>
      </c>
      <c r="J162" s="2">
        <f t="shared" si="37"/>
        <v>55</v>
      </c>
      <c r="K162" s="2">
        <f t="shared" si="38"/>
        <v>5.0000000000000071</v>
      </c>
      <c r="L162" s="60">
        <f t="shared" si="39"/>
        <v>9.0909090909091042</v>
      </c>
      <c r="M162" s="60"/>
      <c r="N162" s="60">
        <f t="shared" si="36"/>
        <v>52.379999999999995</v>
      </c>
      <c r="O162" s="2">
        <f t="shared" si="31"/>
        <v>-4.7636363636363717</v>
      </c>
    </row>
    <row r="163" spans="1:15" x14ac:dyDescent="0.2">
      <c r="A163">
        <v>4</v>
      </c>
      <c r="B163" s="61">
        <v>44698</v>
      </c>
      <c r="C163">
        <f t="shared" si="33"/>
        <v>2022</v>
      </c>
      <c r="D163">
        <f t="shared" si="32"/>
        <v>5</v>
      </c>
      <c r="E163">
        <v>0.57999999999999996</v>
      </c>
      <c r="F163" s="2">
        <f t="shared" si="34"/>
        <v>41.428571428571423</v>
      </c>
      <c r="G163">
        <v>0.01</v>
      </c>
      <c r="H163" s="2">
        <f t="shared" si="35"/>
        <v>0.7142857142857143</v>
      </c>
      <c r="I163">
        <v>0.57999999999999996</v>
      </c>
      <c r="J163" s="2">
        <f t="shared" si="37"/>
        <v>41.428571428571423</v>
      </c>
      <c r="K163" s="2">
        <f t="shared" si="38"/>
        <v>-0.7142857142857143</v>
      </c>
      <c r="L163" s="60">
        <f t="shared" si="39"/>
        <v>-1.7241379310344831</v>
      </c>
      <c r="M163" s="60"/>
      <c r="N163" s="60">
        <f t="shared" si="36"/>
        <v>44.522857142857141</v>
      </c>
      <c r="O163" s="2">
        <f t="shared" si="31"/>
        <v>7.4689655172413882</v>
      </c>
    </row>
    <row r="164" spans="1:15" x14ac:dyDescent="0.2">
      <c r="A164">
        <v>4</v>
      </c>
      <c r="B164" s="61">
        <v>44705</v>
      </c>
      <c r="C164">
        <f t="shared" si="33"/>
        <v>2022</v>
      </c>
      <c r="D164">
        <f t="shared" si="32"/>
        <v>5</v>
      </c>
      <c r="E164">
        <v>0.56999999999999995</v>
      </c>
      <c r="F164" s="2">
        <f t="shared" si="34"/>
        <v>40.714285714285708</v>
      </c>
      <c r="G164">
        <v>0</v>
      </c>
      <c r="H164" s="2">
        <f t="shared" si="35"/>
        <v>0</v>
      </c>
      <c r="I164">
        <v>0.6</v>
      </c>
      <c r="J164" s="2">
        <f t="shared" si="37"/>
        <v>42.857142857142854</v>
      </c>
      <c r="K164" s="2">
        <f t="shared" si="38"/>
        <v>2.1428571428571459</v>
      </c>
      <c r="L164" s="60">
        <f t="shared" si="39"/>
        <v>5.0000000000000071</v>
      </c>
      <c r="M164" s="60"/>
      <c r="N164" s="60">
        <f t="shared" si="36"/>
        <v>43.094285714285711</v>
      </c>
      <c r="O164" s="2">
        <f t="shared" si="31"/>
        <v>0.55333333333333223</v>
      </c>
    </row>
    <row r="165" spans="1:15" x14ac:dyDescent="0.2">
      <c r="A165">
        <v>4</v>
      </c>
      <c r="B165" s="61">
        <v>44712</v>
      </c>
      <c r="C165">
        <f t="shared" si="33"/>
        <v>2022</v>
      </c>
      <c r="D165">
        <f t="shared" si="32"/>
        <v>5</v>
      </c>
      <c r="E165">
        <v>0.6</v>
      </c>
      <c r="F165" s="2">
        <f t="shared" si="34"/>
        <v>42.857142857142854</v>
      </c>
      <c r="G165">
        <v>0.01</v>
      </c>
      <c r="H165" s="2">
        <f t="shared" si="35"/>
        <v>0.7142857142857143</v>
      </c>
      <c r="I165">
        <v>0.66</v>
      </c>
      <c r="J165" s="2">
        <f t="shared" si="37"/>
        <v>47.142857142857146</v>
      </c>
      <c r="K165" s="2">
        <f t="shared" si="38"/>
        <v>3.5714285714285774</v>
      </c>
      <c r="L165" s="60">
        <f t="shared" si="39"/>
        <v>7.5757575757575886</v>
      </c>
      <c r="M165" s="60"/>
      <c r="N165" s="60">
        <f t="shared" si="36"/>
        <v>45.951428571428572</v>
      </c>
      <c r="O165" s="2">
        <f t="shared" si="31"/>
        <v>-2.5272727272727327</v>
      </c>
    </row>
    <row r="166" spans="1:15" x14ac:dyDescent="0.2">
      <c r="A166">
        <v>4</v>
      </c>
      <c r="B166" s="61">
        <v>44719</v>
      </c>
      <c r="C166">
        <f t="shared" si="33"/>
        <v>2022</v>
      </c>
      <c r="D166">
        <f t="shared" si="32"/>
        <v>6</v>
      </c>
      <c r="E166">
        <v>0.54</v>
      </c>
      <c r="F166" s="2">
        <f t="shared" si="34"/>
        <v>38.571428571428577</v>
      </c>
      <c r="G166">
        <v>0.01</v>
      </c>
      <c r="H166" s="2">
        <f t="shared" si="35"/>
        <v>0.7142857142857143</v>
      </c>
      <c r="I166">
        <v>0.61</v>
      </c>
      <c r="J166" s="2">
        <f t="shared" si="37"/>
        <v>43.571428571428577</v>
      </c>
      <c r="K166" s="2">
        <f t="shared" si="38"/>
        <v>4.2857142857142856</v>
      </c>
      <c r="L166" s="60">
        <f t="shared" si="39"/>
        <v>9.8360655737704903</v>
      </c>
      <c r="M166" s="60"/>
      <c r="N166" s="60">
        <f t="shared" si="36"/>
        <v>41.665714285714294</v>
      </c>
      <c r="O166" s="2">
        <f t="shared" si="31"/>
        <v>-4.3737704918032705</v>
      </c>
    </row>
    <row r="167" spans="1:15" x14ac:dyDescent="0.2">
      <c r="A167">
        <v>4</v>
      </c>
      <c r="B167" s="61">
        <v>44726</v>
      </c>
      <c r="C167">
        <f t="shared" si="33"/>
        <v>2022</v>
      </c>
      <c r="D167">
        <f t="shared" si="32"/>
        <v>6</v>
      </c>
      <c r="E167">
        <v>0.45</v>
      </c>
      <c r="F167" s="2">
        <f t="shared" si="34"/>
        <v>32.142857142857146</v>
      </c>
      <c r="G167">
        <v>0.01</v>
      </c>
      <c r="H167" s="2">
        <f t="shared" si="35"/>
        <v>0.7142857142857143</v>
      </c>
      <c r="I167">
        <v>0.56999999999999995</v>
      </c>
      <c r="J167" s="2">
        <f t="shared" si="37"/>
        <v>40.714285714285708</v>
      </c>
      <c r="K167" s="2">
        <f t="shared" si="38"/>
        <v>7.8571428571428479</v>
      </c>
      <c r="L167" s="60">
        <f t="shared" si="39"/>
        <v>19.298245614035068</v>
      </c>
      <c r="M167" s="60"/>
      <c r="N167" s="60">
        <f t="shared" si="36"/>
        <v>35.237142857142864</v>
      </c>
      <c r="O167" s="2">
        <f t="shared" si="31"/>
        <v>-13.452631578947338</v>
      </c>
    </row>
    <row r="168" spans="1:15" x14ac:dyDescent="0.2">
      <c r="A168">
        <v>4</v>
      </c>
      <c r="B168" s="61">
        <v>44733</v>
      </c>
      <c r="C168">
        <f t="shared" si="33"/>
        <v>2022</v>
      </c>
      <c r="D168">
        <f t="shared" si="32"/>
        <v>6</v>
      </c>
      <c r="E168">
        <v>0.56000000000000005</v>
      </c>
      <c r="F168" s="2">
        <f t="shared" si="34"/>
        <v>40</v>
      </c>
      <c r="G168">
        <v>0.01</v>
      </c>
      <c r="H168" s="2">
        <f t="shared" si="35"/>
        <v>0.7142857142857143</v>
      </c>
      <c r="I168">
        <v>0.6</v>
      </c>
      <c r="J168" s="2">
        <f t="shared" si="37"/>
        <v>42.857142857142854</v>
      </c>
      <c r="K168" s="2">
        <f t="shared" si="38"/>
        <v>2.1428571428571397</v>
      </c>
      <c r="L168" s="60">
        <f t="shared" si="39"/>
        <v>4.9999999999999929</v>
      </c>
      <c r="M168" s="60"/>
      <c r="N168" s="60">
        <f t="shared" si="36"/>
        <v>43.094285714285718</v>
      </c>
      <c r="O168" s="2">
        <f t="shared" si="31"/>
        <v>0.55333333333334878</v>
      </c>
    </row>
    <row r="169" spans="1:15" x14ac:dyDescent="0.2">
      <c r="A169">
        <v>4</v>
      </c>
      <c r="B169" s="61">
        <v>44740</v>
      </c>
      <c r="C169">
        <f t="shared" si="33"/>
        <v>2022</v>
      </c>
      <c r="D169">
        <f t="shared" si="32"/>
        <v>6</v>
      </c>
      <c r="E169">
        <v>0.53</v>
      </c>
      <c r="F169" s="2">
        <f t="shared" si="34"/>
        <v>37.857142857142861</v>
      </c>
      <c r="G169">
        <v>0.01</v>
      </c>
      <c r="H169" s="2">
        <f t="shared" si="35"/>
        <v>0.7142857142857143</v>
      </c>
      <c r="I169">
        <v>0.54</v>
      </c>
      <c r="J169" s="2">
        <f t="shared" si="37"/>
        <v>38.571428571428577</v>
      </c>
      <c r="K169" s="2">
        <f t="shared" si="38"/>
        <v>9.9920072216264089E-16</v>
      </c>
      <c r="L169" s="60">
        <f t="shared" si="39"/>
        <v>2.5905203907920318E-15</v>
      </c>
      <c r="M169" s="60"/>
      <c r="N169" s="60">
        <f t="shared" si="36"/>
        <v>40.951428571428579</v>
      </c>
      <c r="O169" s="2">
        <f t="shared" si="31"/>
        <v>6.1703703703703763</v>
      </c>
    </row>
    <row r="170" spans="1:15" x14ac:dyDescent="0.2">
      <c r="A170">
        <v>4</v>
      </c>
      <c r="B170" s="61">
        <v>44747</v>
      </c>
      <c r="C170">
        <f t="shared" si="33"/>
        <v>2022</v>
      </c>
      <c r="D170">
        <f t="shared" si="32"/>
        <v>7</v>
      </c>
      <c r="E170">
        <v>0.51</v>
      </c>
      <c r="F170" s="2">
        <f t="shared" si="34"/>
        <v>36.428571428571431</v>
      </c>
      <c r="G170">
        <v>0.01</v>
      </c>
      <c r="H170" s="2">
        <f t="shared" si="35"/>
        <v>0.7142857142857143</v>
      </c>
      <c r="I170">
        <v>0.44</v>
      </c>
      <c r="J170" s="2">
        <f t="shared" si="37"/>
        <v>31.428571428571431</v>
      </c>
      <c r="K170" s="2">
        <f t="shared" si="38"/>
        <v>-5.7142857142857144</v>
      </c>
      <c r="L170" s="60">
        <f t="shared" si="39"/>
        <v>-18.181818181818183</v>
      </c>
      <c r="M170" s="60"/>
      <c r="N170" s="60">
        <f t="shared" si="36"/>
        <v>39.522857142857148</v>
      </c>
      <c r="O170" s="2">
        <f t="shared" si="31"/>
        <v>25.754545454545465</v>
      </c>
    </row>
    <row r="171" spans="1:15" x14ac:dyDescent="0.2">
      <c r="A171">
        <v>4</v>
      </c>
      <c r="B171" s="61">
        <v>44754</v>
      </c>
      <c r="C171">
        <f t="shared" si="33"/>
        <v>2022</v>
      </c>
      <c r="D171">
        <f t="shared" si="32"/>
        <v>7</v>
      </c>
      <c r="E171">
        <v>0.46</v>
      </c>
      <c r="F171" s="2">
        <f t="shared" si="34"/>
        <v>32.857142857142854</v>
      </c>
      <c r="G171">
        <v>0.01</v>
      </c>
      <c r="H171" s="2">
        <f t="shared" si="35"/>
        <v>0.7142857142857143</v>
      </c>
      <c r="I171">
        <v>0.47</v>
      </c>
      <c r="J171" s="2">
        <f t="shared" si="37"/>
        <v>33.571428571428569</v>
      </c>
      <c r="K171" s="2">
        <f t="shared" si="38"/>
        <v>9.9920072216264089E-16</v>
      </c>
      <c r="L171" s="60">
        <f t="shared" si="39"/>
        <v>2.9763425766546749E-15</v>
      </c>
      <c r="M171" s="60"/>
      <c r="N171" s="60">
        <f t="shared" si="36"/>
        <v>35.951428571428572</v>
      </c>
      <c r="O171" s="2">
        <f t="shared" si="31"/>
        <v>7.0893617021276683</v>
      </c>
    </row>
    <row r="172" spans="1:15" x14ac:dyDescent="0.2">
      <c r="A172">
        <v>4</v>
      </c>
      <c r="B172" s="61">
        <v>44761</v>
      </c>
      <c r="C172">
        <f t="shared" si="33"/>
        <v>2022</v>
      </c>
      <c r="D172">
        <f t="shared" si="32"/>
        <v>7</v>
      </c>
      <c r="E172">
        <v>0.48</v>
      </c>
      <c r="F172" s="2">
        <f t="shared" si="34"/>
        <v>34.285714285714285</v>
      </c>
      <c r="G172">
        <v>0.01</v>
      </c>
      <c r="H172" s="2">
        <f t="shared" si="35"/>
        <v>0.7142857142857143</v>
      </c>
      <c r="I172">
        <v>0.51</v>
      </c>
      <c r="J172" s="2">
        <f t="shared" si="37"/>
        <v>36.428571428571431</v>
      </c>
      <c r="K172" s="2">
        <f t="shared" si="38"/>
        <v>1.4285714285714315</v>
      </c>
      <c r="L172" s="60">
        <f t="shared" si="39"/>
        <v>3.9215686274509878</v>
      </c>
      <c r="M172" s="60"/>
      <c r="N172" s="60">
        <f t="shared" si="36"/>
        <v>37.380000000000003</v>
      </c>
      <c r="O172" s="2">
        <f t="shared" si="31"/>
        <v>2.6117647058823543</v>
      </c>
    </row>
    <row r="173" spans="1:15" x14ac:dyDescent="0.2">
      <c r="A173">
        <v>4</v>
      </c>
      <c r="B173" s="61">
        <v>44768</v>
      </c>
      <c r="C173">
        <f t="shared" si="33"/>
        <v>2022</v>
      </c>
      <c r="D173">
        <f t="shared" si="32"/>
        <v>7</v>
      </c>
      <c r="E173">
        <v>0.48</v>
      </c>
      <c r="F173" s="2">
        <f t="shared" si="34"/>
        <v>34.285714285714285</v>
      </c>
      <c r="G173">
        <v>0</v>
      </c>
      <c r="H173" s="2">
        <f t="shared" si="35"/>
        <v>0</v>
      </c>
      <c r="I173">
        <v>0.51</v>
      </c>
      <c r="J173" s="2">
        <f t="shared" si="37"/>
        <v>36.428571428571431</v>
      </c>
      <c r="K173" s="2">
        <f t="shared" si="38"/>
        <v>2.1428571428571459</v>
      </c>
      <c r="L173" s="60">
        <f t="shared" si="39"/>
        <v>5.882352941176479</v>
      </c>
      <c r="M173" s="60"/>
      <c r="N173" s="60">
        <f t="shared" si="36"/>
        <v>36.665714285714287</v>
      </c>
      <c r="O173" s="2">
        <f t="shared" si="31"/>
        <v>0.65098039215686132</v>
      </c>
    </row>
    <row r="174" spans="1:15" x14ac:dyDescent="0.2">
      <c r="A174">
        <v>4</v>
      </c>
      <c r="B174" s="61">
        <v>44775</v>
      </c>
      <c r="C174">
        <f t="shared" si="33"/>
        <v>2022</v>
      </c>
      <c r="D174">
        <f t="shared" si="32"/>
        <v>8</v>
      </c>
      <c r="E174">
        <v>0.61</v>
      </c>
      <c r="F174" s="2">
        <f t="shared" si="34"/>
        <v>43.571428571428577</v>
      </c>
      <c r="G174">
        <v>0.01</v>
      </c>
      <c r="H174" s="2">
        <f t="shared" si="35"/>
        <v>0.7142857142857143</v>
      </c>
      <c r="I174">
        <v>0.63</v>
      </c>
      <c r="J174" s="2">
        <f t="shared" si="37"/>
        <v>45</v>
      </c>
      <c r="K174" s="2">
        <f t="shared" si="38"/>
        <v>0.71428571428570919</v>
      </c>
      <c r="L174" s="60">
        <f t="shared" si="39"/>
        <v>1.5873015873015761</v>
      </c>
      <c r="M174" s="60"/>
      <c r="N174" s="60">
        <f t="shared" si="36"/>
        <v>46.665714285714294</v>
      </c>
      <c r="O174" s="2">
        <f t="shared" si="31"/>
        <v>3.7015873015873209</v>
      </c>
    </row>
    <row r="175" spans="1:15" x14ac:dyDescent="0.2">
      <c r="A175">
        <v>4</v>
      </c>
      <c r="B175" s="61">
        <v>44782</v>
      </c>
      <c r="C175">
        <f t="shared" si="33"/>
        <v>2022</v>
      </c>
      <c r="D175">
        <f t="shared" si="32"/>
        <v>8</v>
      </c>
      <c r="E175">
        <v>0.64</v>
      </c>
      <c r="F175" s="2">
        <f t="shared" si="34"/>
        <v>45.714285714285715</v>
      </c>
      <c r="G175">
        <v>0.01</v>
      </c>
      <c r="H175" s="2">
        <f t="shared" si="35"/>
        <v>0.7142857142857143</v>
      </c>
      <c r="I175">
        <v>0.64</v>
      </c>
      <c r="J175" s="2">
        <f t="shared" si="37"/>
        <v>45.714285714285715</v>
      </c>
      <c r="K175" s="2">
        <f t="shared" si="38"/>
        <v>-0.7142857142857143</v>
      </c>
      <c r="L175" s="60">
        <f t="shared" si="39"/>
        <v>-1.5625</v>
      </c>
      <c r="M175" s="60"/>
      <c r="N175" s="60">
        <f t="shared" si="36"/>
        <v>48.808571428571433</v>
      </c>
      <c r="O175" s="2">
        <f t="shared" si="31"/>
        <v>6.7687500000000078</v>
      </c>
    </row>
    <row r="176" spans="1:15" x14ac:dyDescent="0.2">
      <c r="A176">
        <v>4</v>
      </c>
      <c r="B176" s="61">
        <v>44789</v>
      </c>
      <c r="C176">
        <f t="shared" si="33"/>
        <v>2022</v>
      </c>
      <c r="D176">
        <f t="shared" si="32"/>
        <v>8</v>
      </c>
      <c r="E176">
        <v>0.66</v>
      </c>
      <c r="F176" s="2">
        <f t="shared" si="34"/>
        <v>47.142857142857146</v>
      </c>
      <c r="G176">
        <v>0.01</v>
      </c>
      <c r="H176" s="2">
        <f t="shared" si="35"/>
        <v>0.7142857142857143</v>
      </c>
      <c r="I176">
        <v>0.67</v>
      </c>
      <c r="J176" s="2">
        <f t="shared" si="37"/>
        <v>47.857142857142861</v>
      </c>
      <c r="K176" s="2">
        <f t="shared" si="38"/>
        <v>9.9920072216264089E-16</v>
      </c>
      <c r="L176" s="60">
        <f t="shared" si="39"/>
        <v>2.087882106011488E-15</v>
      </c>
      <c r="M176" s="60"/>
      <c r="N176" s="60">
        <f t="shared" si="36"/>
        <v>50.237142857142864</v>
      </c>
      <c r="O176" s="2">
        <f t="shared" si="31"/>
        <v>4.9731343283582143</v>
      </c>
    </row>
    <row r="177" spans="1:15" x14ac:dyDescent="0.2">
      <c r="A177">
        <v>4</v>
      </c>
      <c r="B177" s="61">
        <v>44796</v>
      </c>
      <c r="C177">
        <f t="shared" si="33"/>
        <v>2022</v>
      </c>
      <c r="D177">
        <f t="shared" si="32"/>
        <v>8</v>
      </c>
      <c r="E177">
        <v>0.68</v>
      </c>
      <c r="F177" s="2">
        <f t="shared" si="34"/>
        <v>48.571428571428577</v>
      </c>
      <c r="G177">
        <v>0.01</v>
      </c>
      <c r="H177" s="2">
        <f t="shared" si="35"/>
        <v>0.7142857142857143</v>
      </c>
      <c r="I177">
        <v>0.77</v>
      </c>
      <c r="J177" s="2">
        <f t="shared" si="37"/>
        <v>55</v>
      </c>
      <c r="K177" s="2">
        <f t="shared" si="38"/>
        <v>5.7142857142857091</v>
      </c>
      <c r="L177" s="60">
        <f t="shared" si="39"/>
        <v>10.389610389610381</v>
      </c>
      <c r="M177" s="60"/>
      <c r="N177" s="60">
        <f t="shared" si="36"/>
        <v>51.665714285714294</v>
      </c>
      <c r="O177" s="2">
        <f t="shared" si="31"/>
        <v>-6.0623376623376473</v>
      </c>
    </row>
    <row r="178" spans="1:15" x14ac:dyDescent="0.2">
      <c r="A178">
        <v>4</v>
      </c>
      <c r="B178" s="61">
        <v>44803</v>
      </c>
      <c r="C178">
        <f t="shared" si="33"/>
        <v>2022</v>
      </c>
      <c r="D178">
        <f t="shared" si="32"/>
        <v>8</v>
      </c>
      <c r="E178">
        <v>0.56000000000000005</v>
      </c>
      <c r="F178" s="2">
        <f t="shared" si="34"/>
        <v>40</v>
      </c>
      <c r="G178">
        <v>0.02</v>
      </c>
      <c r="H178" s="2">
        <f t="shared" si="35"/>
        <v>1.4285714285714286</v>
      </c>
      <c r="I178">
        <v>0.64</v>
      </c>
      <c r="J178" s="2">
        <f t="shared" si="37"/>
        <v>45.714285714285715</v>
      </c>
      <c r="K178" s="2">
        <f t="shared" si="38"/>
        <v>4.2857142857142865</v>
      </c>
      <c r="L178" s="60">
        <f t="shared" si="39"/>
        <v>9.3750000000000018</v>
      </c>
      <c r="M178" s="60"/>
      <c r="N178" s="60">
        <f t="shared" si="36"/>
        <v>43.808571428571433</v>
      </c>
      <c r="O178" s="2">
        <f t="shared" si="31"/>
        <v>-4.1687499999999922</v>
      </c>
    </row>
    <row r="179" spans="1:15" x14ac:dyDescent="0.2">
      <c r="A179">
        <v>4</v>
      </c>
      <c r="B179" s="61">
        <v>44810</v>
      </c>
      <c r="C179">
        <f t="shared" si="33"/>
        <v>2022</v>
      </c>
      <c r="D179">
        <f t="shared" si="32"/>
        <v>9</v>
      </c>
      <c r="E179">
        <v>0.57999999999999996</v>
      </c>
      <c r="F179" s="2">
        <f t="shared" si="34"/>
        <v>41.428571428571423</v>
      </c>
      <c r="G179">
        <v>0.02</v>
      </c>
      <c r="H179" s="2">
        <f t="shared" si="35"/>
        <v>1.4285714285714286</v>
      </c>
      <c r="I179">
        <v>0.63</v>
      </c>
      <c r="J179" s="2">
        <f t="shared" si="37"/>
        <v>45</v>
      </c>
      <c r="K179" s="2">
        <f t="shared" si="38"/>
        <v>2.1428571428571477</v>
      </c>
      <c r="L179" s="60">
        <f t="shared" si="39"/>
        <v>4.7619047619047725</v>
      </c>
      <c r="M179" s="60"/>
      <c r="N179" s="60">
        <f t="shared" si="36"/>
        <v>45.237142857142857</v>
      </c>
      <c r="O179" s="2">
        <f t="shared" si="31"/>
        <v>0.52698412698412589</v>
      </c>
    </row>
    <row r="180" spans="1:15" x14ac:dyDescent="0.2">
      <c r="A180">
        <v>4</v>
      </c>
      <c r="B180" s="61">
        <v>44817</v>
      </c>
      <c r="C180">
        <f t="shared" si="33"/>
        <v>2022</v>
      </c>
      <c r="D180">
        <f t="shared" si="32"/>
        <v>9</v>
      </c>
      <c r="E180">
        <v>0.59</v>
      </c>
      <c r="F180" s="2">
        <f t="shared" si="34"/>
        <v>42.142857142857139</v>
      </c>
      <c r="G180">
        <v>0.01</v>
      </c>
      <c r="H180" s="2">
        <f t="shared" si="35"/>
        <v>0.7142857142857143</v>
      </c>
      <c r="I180">
        <v>0.65</v>
      </c>
      <c r="J180" s="2">
        <f t="shared" si="37"/>
        <v>46.428571428571431</v>
      </c>
      <c r="K180" s="2">
        <f t="shared" si="38"/>
        <v>3.5714285714285774</v>
      </c>
      <c r="L180" s="60">
        <f t="shared" si="39"/>
        <v>7.6923076923077049</v>
      </c>
      <c r="M180" s="60"/>
      <c r="N180" s="60">
        <f t="shared" si="36"/>
        <v>45.237142857142857</v>
      </c>
      <c r="O180" s="2">
        <f t="shared" si="31"/>
        <v>-2.5661538461538513</v>
      </c>
    </row>
    <row r="181" spans="1:15" x14ac:dyDescent="0.2">
      <c r="A181">
        <v>4</v>
      </c>
      <c r="B181" s="61">
        <v>44824</v>
      </c>
      <c r="C181">
        <f t="shared" si="33"/>
        <v>2022</v>
      </c>
      <c r="D181">
        <f t="shared" si="32"/>
        <v>9</v>
      </c>
      <c r="E181">
        <v>0.54</v>
      </c>
      <c r="F181" s="2">
        <f t="shared" si="34"/>
        <v>38.571428571428577</v>
      </c>
      <c r="G181">
        <v>0</v>
      </c>
      <c r="H181" s="2">
        <f t="shared" si="35"/>
        <v>0</v>
      </c>
      <c r="I181">
        <v>0.56000000000000005</v>
      </c>
      <c r="J181" s="2">
        <f t="shared" si="37"/>
        <v>40</v>
      </c>
      <c r="K181" s="2">
        <f t="shared" si="38"/>
        <v>1.4285714285714235</v>
      </c>
      <c r="L181" s="60">
        <f t="shared" si="39"/>
        <v>3.5714285714285587</v>
      </c>
      <c r="M181" s="60"/>
      <c r="N181" s="60">
        <f t="shared" si="36"/>
        <v>40.951428571428579</v>
      </c>
      <c r="O181" s="2">
        <f t="shared" si="31"/>
        <v>2.3785714285714477</v>
      </c>
    </row>
    <row r="182" spans="1:15" x14ac:dyDescent="0.2">
      <c r="A182">
        <v>4</v>
      </c>
      <c r="B182" s="61">
        <v>44831</v>
      </c>
      <c r="C182">
        <f t="shared" si="33"/>
        <v>2022</v>
      </c>
      <c r="D182">
        <f t="shared" si="32"/>
        <v>9</v>
      </c>
      <c r="E182">
        <v>0.49</v>
      </c>
      <c r="F182" s="2">
        <f t="shared" si="34"/>
        <v>34.999999999999993</v>
      </c>
      <c r="G182">
        <v>0.01</v>
      </c>
      <c r="H182" s="2">
        <f t="shared" si="35"/>
        <v>0.7142857142857143</v>
      </c>
      <c r="I182">
        <v>0.56000000000000005</v>
      </c>
      <c r="J182" s="2">
        <f t="shared" si="37"/>
        <v>40</v>
      </c>
      <c r="K182" s="2">
        <f t="shared" si="38"/>
        <v>4.2857142857142927</v>
      </c>
      <c r="L182" s="60">
        <f t="shared" si="39"/>
        <v>10.714285714285731</v>
      </c>
      <c r="M182" s="60"/>
      <c r="N182" s="60">
        <f t="shared" si="36"/>
        <v>38.094285714285711</v>
      </c>
      <c r="O182" s="2">
        <f t="shared" si="31"/>
        <v>-4.7642857142857231</v>
      </c>
    </row>
    <row r="183" spans="1:15" x14ac:dyDescent="0.2">
      <c r="A183">
        <v>4</v>
      </c>
      <c r="B183" s="61">
        <v>44838</v>
      </c>
      <c r="C183">
        <f t="shared" si="33"/>
        <v>2022</v>
      </c>
      <c r="D183">
        <f t="shared" si="32"/>
        <v>10</v>
      </c>
      <c r="E183">
        <v>0.74</v>
      </c>
      <c r="F183" s="2">
        <f t="shared" si="34"/>
        <v>52.857142857142861</v>
      </c>
      <c r="G183">
        <v>0.01</v>
      </c>
      <c r="H183" s="2">
        <f t="shared" si="35"/>
        <v>0.7142857142857143</v>
      </c>
      <c r="I183">
        <v>0.77</v>
      </c>
      <c r="J183" s="2">
        <f t="shared" si="37"/>
        <v>55</v>
      </c>
      <c r="K183" s="2">
        <f t="shared" si="38"/>
        <v>1.4285714285714244</v>
      </c>
      <c r="L183" s="60">
        <f t="shared" si="39"/>
        <v>2.5974025974025898</v>
      </c>
      <c r="M183" s="60"/>
      <c r="N183" s="60">
        <f t="shared" si="36"/>
        <v>55.951428571428579</v>
      </c>
      <c r="O183" s="2">
        <f t="shared" si="31"/>
        <v>1.7298701298701438</v>
      </c>
    </row>
    <row r="184" spans="1:15" x14ac:dyDescent="0.2">
      <c r="A184">
        <v>4</v>
      </c>
      <c r="B184" s="61">
        <v>44845</v>
      </c>
      <c r="C184">
        <f t="shared" si="33"/>
        <v>2022</v>
      </c>
      <c r="D184">
        <f t="shared" si="32"/>
        <v>10</v>
      </c>
      <c r="E184">
        <v>0.57999999999999996</v>
      </c>
      <c r="F184" s="2">
        <f t="shared" si="34"/>
        <v>41.428571428571423</v>
      </c>
      <c r="G184">
        <v>0</v>
      </c>
      <c r="H184" s="2">
        <f t="shared" si="35"/>
        <v>0</v>
      </c>
      <c r="I184">
        <v>0.62</v>
      </c>
      <c r="J184" s="2">
        <f t="shared" si="37"/>
        <v>44.285714285714285</v>
      </c>
      <c r="K184" s="2">
        <f t="shared" si="38"/>
        <v>2.8571428571428612</v>
      </c>
      <c r="L184" s="60">
        <f t="shared" si="39"/>
        <v>6.4516129032258158</v>
      </c>
      <c r="M184" s="60"/>
      <c r="N184" s="60">
        <f t="shared" si="36"/>
        <v>43.808571428571426</v>
      </c>
      <c r="O184" s="2">
        <f t="shared" si="31"/>
        <v>-1.077419354838713</v>
      </c>
    </row>
    <row r="185" spans="1:15" x14ac:dyDescent="0.2">
      <c r="A185">
        <v>4</v>
      </c>
      <c r="B185" s="61">
        <v>44852</v>
      </c>
      <c r="C185">
        <f t="shared" si="33"/>
        <v>2022</v>
      </c>
      <c r="D185">
        <f t="shared" si="32"/>
        <v>10</v>
      </c>
      <c r="E185">
        <v>0.51</v>
      </c>
      <c r="F185" s="2">
        <f t="shared" si="34"/>
        <v>36.428571428571431</v>
      </c>
      <c r="G185">
        <v>0</v>
      </c>
      <c r="H185" s="2">
        <f t="shared" si="35"/>
        <v>0</v>
      </c>
      <c r="I185">
        <v>0.59</v>
      </c>
      <c r="J185" s="2">
        <f t="shared" ref="J185:J199" si="40">(I185/14)*1000</f>
        <v>42.142857142857139</v>
      </c>
      <c r="K185" s="2">
        <f t="shared" ref="K185:K199" si="41">J185-F185-H185</f>
        <v>5.7142857142857082</v>
      </c>
      <c r="L185" s="60">
        <f t="shared" ref="L185:L199" si="42">(K185/J185)*100</f>
        <v>13.55932203389829</v>
      </c>
      <c r="M185" s="60"/>
      <c r="N185" s="60">
        <f t="shared" si="36"/>
        <v>38.808571428571433</v>
      </c>
      <c r="O185" s="2">
        <f t="shared" ref="O185:O199" si="43">(N185-J185)/J185*100</f>
        <v>-7.9118644067796406</v>
      </c>
    </row>
    <row r="186" spans="1:15" x14ac:dyDescent="0.2">
      <c r="A186">
        <v>4</v>
      </c>
      <c r="B186" s="61">
        <v>44859</v>
      </c>
      <c r="C186">
        <f t="shared" si="33"/>
        <v>2022</v>
      </c>
      <c r="D186">
        <f t="shared" si="32"/>
        <v>10</v>
      </c>
      <c r="E186">
        <v>0.51</v>
      </c>
      <c r="F186" s="2">
        <f t="shared" si="34"/>
        <v>36.428571428571431</v>
      </c>
      <c r="G186">
        <v>0</v>
      </c>
      <c r="H186" s="2">
        <f t="shared" si="35"/>
        <v>0</v>
      </c>
      <c r="I186">
        <v>0.57999999999999996</v>
      </c>
      <c r="J186" s="2">
        <f t="shared" si="40"/>
        <v>41.428571428571423</v>
      </c>
      <c r="K186" s="2">
        <f t="shared" si="41"/>
        <v>4.9999999999999929</v>
      </c>
      <c r="L186" s="60">
        <f t="shared" si="42"/>
        <v>12.068965517241363</v>
      </c>
      <c r="M186" s="60"/>
      <c r="N186" s="60">
        <f t="shared" si="36"/>
        <v>38.808571428571433</v>
      </c>
      <c r="O186" s="2">
        <f t="shared" si="43"/>
        <v>-6.3241379310344596</v>
      </c>
    </row>
    <row r="187" spans="1:15" x14ac:dyDescent="0.2">
      <c r="A187">
        <v>4</v>
      </c>
      <c r="B187" s="61">
        <v>44865</v>
      </c>
      <c r="C187">
        <f t="shared" si="33"/>
        <v>2022</v>
      </c>
      <c r="D187">
        <f t="shared" si="32"/>
        <v>10</v>
      </c>
      <c r="E187">
        <v>0.45</v>
      </c>
      <c r="F187" s="2">
        <f t="shared" si="34"/>
        <v>32.142857142857146</v>
      </c>
      <c r="G187">
        <v>0.01</v>
      </c>
      <c r="H187" s="2">
        <f t="shared" si="35"/>
        <v>0.7142857142857143</v>
      </c>
      <c r="I187">
        <v>0.57999999999999996</v>
      </c>
      <c r="J187" s="2">
        <f t="shared" si="40"/>
        <v>41.428571428571423</v>
      </c>
      <c r="K187" s="2">
        <f t="shared" si="41"/>
        <v>8.5714285714285641</v>
      </c>
      <c r="L187" s="60">
        <f t="shared" si="42"/>
        <v>20.689655172413779</v>
      </c>
      <c r="M187" s="60"/>
      <c r="N187" s="60">
        <f t="shared" si="36"/>
        <v>35.237142857142864</v>
      </c>
      <c r="O187" s="2">
        <f t="shared" si="43"/>
        <v>-14.944827586206872</v>
      </c>
    </row>
    <row r="188" spans="1:15" x14ac:dyDescent="0.2">
      <c r="A188">
        <v>4</v>
      </c>
      <c r="B188" s="61">
        <v>44873</v>
      </c>
      <c r="C188">
        <f t="shared" si="33"/>
        <v>2022</v>
      </c>
      <c r="D188">
        <f t="shared" si="32"/>
        <v>11</v>
      </c>
      <c r="E188">
        <v>0.59</v>
      </c>
      <c r="F188" s="2">
        <f t="shared" si="34"/>
        <v>42.142857142857139</v>
      </c>
      <c r="G188">
        <v>0</v>
      </c>
      <c r="H188" s="2">
        <f t="shared" si="35"/>
        <v>0</v>
      </c>
      <c r="I188">
        <v>0.63</v>
      </c>
      <c r="J188" s="2">
        <f t="shared" si="40"/>
        <v>45</v>
      </c>
      <c r="K188" s="2">
        <f t="shared" si="41"/>
        <v>2.8571428571428612</v>
      </c>
      <c r="L188" s="60">
        <f t="shared" si="42"/>
        <v>6.3492063492063586</v>
      </c>
      <c r="M188" s="60"/>
      <c r="N188" s="60">
        <f t="shared" si="36"/>
        <v>44.522857142857141</v>
      </c>
      <c r="O188" s="2">
        <f t="shared" si="43"/>
        <v>-1.0603174603174637</v>
      </c>
    </row>
    <row r="189" spans="1:15" x14ac:dyDescent="0.2">
      <c r="A189">
        <v>4</v>
      </c>
      <c r="B189" s="61">
        <v>44880</v>
      </c>
      <c r="C189">
        <f t="shared" si="33"/>
        <v>2022</v>
      </c>
      <c r="D189">
        <f t="shared" si="32"/>
        <v>11</v>
      </c>
      <c r="E189">
        <v>0.75</v>
      </c>
      <c r="F189" s="2">
        <f t="shared" si="34"/>
        <v>53.571428571428569</v>
      </c>
      <c r="G189">
        <v>0.01</v>
      </c>
      <c r="H189" s="2">
        <f t="shared" si="35"/>
        <v>0.7142857142857143</v>
      </c>
      <c r="I189">
        <v>0.77</v>
      </c>
      <c r="J189" s="2">
        <f t="shared" si="40"/>
        <v>55</v>
      </c>
      <c r="K189" s="2">
        <f t="shared" si="41"/>
        <v>0.7142857142857163</v>
      </c>
      <c r="L189" s="60">
        <f t="shared" si="42"/>
        <v>1.2987012987013025</v>
      </c>
      <c r="M189" s="60"/>
      <c r="N189" s="60">
        <f t="shared" si="36"/>
        <v>56.665714285714287</v>
      </c>
      <c r="O189" s="2">
        <f t="shared" si="43"/>
        <v>3.0285714285714316</v>
      </c>
    </row>
    <row r="190" spans="1:15" x14ac:dyDescent="0.2">
      <c r="A190">
        <v>4</v>
      </c>
      <c r="B190" s="61">
        <v>44887</v>
      </c>
      <c r="C190">
        <f t="shared" si="33"/>
        <v>2022</v>
      </c>
      <c r="D190">
        <f t="shared" si="32"/>
        <v>11</v>
      </c>
      <c r="E190">
        <v>0.67</v>
      </c>
      <c r="F190" s="2">
        <f t="shared" si="34"/>
        <v>47.857142857142861</v>
      </c>
      <c r="G190">
        <v>0</v>
      </c>
      <c r="H190" s="2">
        <f t="shared" si="35"/>
        <v>0</v>
      </c>
      <c r="I190">
        <v>0.71</v>
      </c>
      <c r="J190" s="2">
        <f t="shared" si="40"/>
        <v>50.714285714285708</v>
      </c>
      <c r="K190" s="2">
        <f t="shared" si="41"/>
        <v>2.857142857142847</v>
      </c>
      <c r="L190" s="60">
        <f t="shared" si="42"/>
        <v>5.6338028169013894</v>
      </c>
      <c r="M190" s="60"/>
      <c r="N190" s="60">
        <f t="shared" si="36"/>
        <v>50.237142857142864</v>
      </c>
      <c r="O190" s="2">
        <f t="shared" si="43"/>
        <v>-0.9408450704225102</v>
      </c>
    </row>
    <row r="191" spans="1:15" x14ac:dyDescent="0.2">
      <c r="A191">
        <v>4</v>
      </c>
      <c r="B191" s="61">
        <v>44894</v>
      </c>
      <c r="C191">
        <f t="shared" si="33"/>
        <v>2022</v>
      </c>
      <c r="D191">
        <f t="shared" si="32"/>
        <v>11</v>
      </c>
      <c r="E191">
        <v>0.66</v>
      </c>
      <c r="F191" s="2">
        <f t="shared" si="34"/>
        <v>47.142857142857146</v>
      </c>
      <c r="G191">
        <v>0.01</v>
      </c>
      <c r="H191" s="2">
        <f t="shared" si="35"/>
        <v>0.7142857142857143</v>
      </c>
      <c r="I191">
        <v>0.71</v>
      </c>
      <c r="J191" s="2">
        <f t="shared" si="40"/>
        <v>50.714285714285708</v>
      </c>
      <c r="K191" s="2">
        <f t="shared" si="41"/>
        <v>2.8571428571428479</v>
      </c>
      <c r="L191" s="60">
        <f t="shared" si="42"/>
        <v>5.6338028169013903</v>
      </c>
      <c r="M191" s="60"/>
      <c r="N191" s="60">
        <f t="shared" si="36"/>
        <v>50.237142857142864</v>
      </c>
      <c r="O191" s="2">
        <f t="shared" si="43"/>
        <v>-0.9408450704225102</v>
      </c>
    </row>
    <row r="192" spans="1:15" x14ac:dyDescent="0.2">
      <c r="A192">
        <v>4</v>
      </c>
      <c r="B192" s="61">
        <v>44901</v>
      </c>
      <c r="C192">
        <f t="shared" si="33"/>
        <v>2022</v>
      </c>
      <c r="D192">
        <f t="shared" si="32"/>
        <v>12</v>
      </c>
      <c r="E192">
        <v>0.65</v>
      </c>
      <c r="F192" s="2">
        <f t="shared" si="34"/>
        <v>46.428571428571431</v>
      </c>
      <c r="G192">
        <v>0.01</v>
      </c>
      <c r="H192" s="2">
        <f t="shared" si="35"/>
        <v>0.7142857142857143</v>
      </c>
      <c r="I192">
        <v>0.7</v>
      </c>
      <c r="J192" s="2">
        <f t="shared" si="40"/>
        <v>49.999999999999993</v>
      </c>
      <c r="K192" s="2">
        <f t="shared" si="41"/>
        <v>2.8571428571428479</v>
      </c>
      <c r="L192" s="60">
        <f t="shared" si="42"/>
        <v>5.7142857142856966</v>
      </c>
      <c r="M192" s="60"/>
      <c r="N192" s="60">
        <f t="shared" si="36"/>
        <v>49.522857142857148</v>
      </c>
      <c r="O192" s="2">
        <f t="shared" si="43"/>
        <v>-0.95428571428568898</v>
      </c>
    </row>
    <row r="193" spans="1:16" x14ac:dyDescent="0.2">
      <c r="A193">
        <v>4</v>
      </c>
      <c r="B193" s="61">
        <v>44908</v>
      </c>
      <c r="C193">
        <f t="shared" si="33"/>
        <v>2022</v>
      </c>
      <c r="D193">
        <f t="shared" si="32"/>
        <v>12</v>
      </c>
      <c r="E193">
        <v>0.66</v>
      </c>
      <c r="F193" s="2">
        <f t="shared" si="34"/>
        <v>47.142857142857146</v>
      </c>
      <c r="G193">
        <v>0.01</v>
      </c>
      <c r="H193" s="2">
        <f t="shared" si="35"/>
        <v>0.7142857142857143</v>
      </c>
      <c r="I193">
        <v>0.69</v>
      </c>
      <c r="J193" s="2">
        <f t="shared" si="40"/>
        <v>49.285714285714278</v>
      </c>
      <c r="K193" s="2">
        <f t="shared" si="41"/>
        <v>1.4285714285714173</v>
      </c>
      <c r="L193" s="60">
        <f t="shared" si="42"/>
        <v>2.8985507246376585</v>
      </c>
      <c r="M193" s="60"/>
      <c r="N193" s="60">
        <f t="shared" si="36"/>
        <v>50.237142857142864</v>
      </c>
      <c r="O193" s="2">
        <f t="shared" si="43"/>
        <v>1.9304347826087258</v>
      </c>
    </row>
    <row r="194" spans="1:16" x14ac:dyDescent="0.2">
      <c r="A194">
        <v>4</v>
      </c>
      <c r="B194" s="61">
        <v>44915</v>
      </c>
      <c r="C194">
        <f t="shared" si="33"/>
        <v>2022</v>
      </c>
      <c r="D194">
        <f t="shared" si="32"/>
        <v>12</v>
      </c>
      <c r="E194">
        <v>0.66</v>
      </c>
      <c r="F194" s="2">
        <f t="shared" si="34"/>
        <v>47.142857142857146</v>
      </c>
      <c r="G194">
        <v>0.01</v>
      </c>
      <c r="H194" s="2">
        <f t="shared" si="35"/>
        <v>0.7142857142857143</v>
      </c>
      <c r="I194">
        <v>0.68</v>
      </c>
      <c r="J194" s="2">
        <f t="shared" si="40"/>
        <v>48.571428571428577</v>
      </c>
      <c r="K194" s="2">
        <f t="shared" si="41"/>
        <v>0.7142857142857163</v>
      </c>
      <c r="L194" s="60">
        <f t="shared" si="42"/>
        <v>1.4705882352941215</v>
      </c>
      <c r="M194" s="60"/>
      <c r="N194" s="60">
        <f t="shared" si="36"/>
        <v>50.237142857142864</v>
      </c>
      <c r="O194" s="2">
        <f t="shared" si="43"/>
        <v>3.4294117647058848</v>
      </c>
    </row>
    <row r="195" spans="1:16" x14ac:dyDescent="0.2">
      <c r="A195">
        <v>4</v>
      </c>
      <c r="B195" s="61">
        <v>44922</v>
      </c>
      <c r="C195">
        <f t="shared" si="33"/>
        <v>2022</v>
      </c>
      <c r="D195">
        <f t="shared" si="32"/>
        <v>12</v>
      </c>
      <c r="E195">
        <v>0.65</v>
      </c>
      <c r="F195" s="2">
        <f t="shared" si="34"/>
        <v>46.428571428571431</v>
      </c>
      <c r="G195">
        <v>0</v>
      </c>
      <c r="H195" s="2">
        <f t="shared" si="35"/>
        <v>0</v>
      </c>
      <c r="I195">
        <v>0.68</v>
      </c>
      <c r="J195" s="2">
        <f t="shared" si="40"/>
        <v>48.571428571428577</v>
      </c>
      <c r="K195" s="2">
        <f t="shared" si="41"/>
        <v>2.1428571428571459</v>
      </c>
      <c r="L195" s="60">
        <f t="shared" si="42"/>
        <v>4.4117647058823586</v>
      </c>
      <c r="M195" s="60"/>
      <c r="N195" s="60">
        <f t="shared" si="36"/>
        <v>48.808571428571433</v>
      </c>
      <c r="O195" s="2">
        <f t="shared" si="43"/>
        <v>0.48823529411764599</v>
      </c>
    </row>
    <row r="196" spans="1:16" x14ac:dyDescent="0.2">
      <c r="A196">
        <v>4</v>
      </c>
      <c r="B196" s="61">
        <v>44929</v>
      </c>
      <c r="C196">
        <f t="shared" si="33"/>
        <v>2023</v>
      </c>
      <c r="D196">
        <f t="shared" si="32"/>
        <v>1</v>
      </c>
      <c r="E196">
        <v>0.65</v>
      </c>
      <c r="F196" s="2">
        <f t="shared" si="34"/>
        <v>46.428571428571431</v>
      </c>
      <c r="G196">
        <v>0.01</v>
      </c>
      <c r="H196" s="2">
        <f t="shared" si="35"/>
        <v>0.7142857142857143</v>
      </c>
      <c r="I196">
        <v>0.67</v>
      </c>
      <c r="J196" s="2">
        <f t="shared" si="40"/>
        <v>47.857142857142861</v>
      </c>
      <c r="K196" s="2">
        <f t="shared" si="41"/>
        <v>0.7142857142857163</v>
      </c>
      <c r="L196" s="60">
        <f t="shared" si="42"/>
        <v>1.4925373134328399</v>
      </c>
      <c r="M196" s="60"/>
      <c r="N196" s="60">
        <f t="shared" si="36"/>
        <v>49.522857142857148</v>
      </c>
      <c r="O196" s="2">
        <f t="shared" si="43"/>
        <v>3.480597014925376</v>
      </c>
    </row>
    <row r="197" spans="1:16" x14ac:dyDescent="0.2">
      <c r="A197">
        <v>4</v>
      </c>
      <c r="B197" s="61">
        <v>44936</v>
      </c>
      <c r="C197">
        <f t="shared" si="33"/>
        <v>2023</v>
      </c>
      <c r="D197">
        <f t="shared" si="32"/>
        <v>1</v>
      </c>
      <c r="E197">
        <v>0.66</v>
      </c>
      <c r="F197" s="2">
        <f t="shared" si="34"/>
        <v>47.142857142857146</v>
      </c>
      <c r="G197">
        <v>0</v>
      </c>
      <c r="H197" s="2">
        <f t="shared" si="35"/>
        <v>0</v>
      </c>
      <c r="I197">
        <v>0.66</v>
      </c>
      <c r="J197" s="2">
        <f t="shared" si="40"/>
        <v>47.142857142857146</v>
      </c>
      <c r="K197" s="2">
        <f t="shared" si="41"/>
        <v>0</v>
      </c>
      <c r="L197" s="60">
        <f t="shared" si="42"/>
        <v>0</v>
      </c>
      <c r="M197" s="60"/>
      <c r="N197" s="60">
        <f t="shared" si="36"/>
        <v>49.522857142857148</v>
      </c>
      <c r="O197" s="2">
        <f t="shared" si="43"/>
        <v>5.0484848484848532</v>
      </c>
    </row>
    <row r="198" spans="1:16" x14ac:dyDescent="0.2">
      <c r="A198">
        <v>4</v>
      </c>
      <c r="B198" s="61">
        <v>44943</v>
      </c>
      <c r="C198">
        <f t="shared" si="33"/>
        <v>2023</v>
      </c>
      <c r="D198">
        <f t="shared" si="32"/>
        <v>1</v>
      </c>
      <c r="E198">
        <v>0.71</v>
      </c>
      <c r="F198" s="2">
        <f t="shared" si="34"/>
        <v>50.714285714285708</v>
      </c>
      <c r="G198">
        <v>0.02</v>
      </c>
      <c r="H198" s="2">
        <f t="shared" si="35"/>
        <v>1.4285714285714286</v>
      </c>
      <c r="I198">
        <v>0.78</v>
      </c>
      <c r="J198" s="2">
        <f t="shared" si="40"/>
        <v>55.714285714285715</v>
      </c>
      <c r="K198" s="2">
        <f t="shared" si="41"/>
        <v>3.5714285714285783</v>
      </c>
      <c r="L198" s="60">
        <f t="shared" si="42"/>
        <v>6.4102564102564221</v>
      </c>
      <c r="M198" s="60"/>
      <c r="N198" s="60">
        <f t="shared" si="36"/>
        <v>54.522857142857141</v>
      </c>
      <c r="O198" s="2">
        <f t="shared" si="43"/>
        <v>-2.1384615384615429</v>
      </c>
    </row>
    <row r="199" spans="1:16" x14ac:dyDescent="0.2">
      <c r="A199">
        <v>4</v>
      </c>
      <c r="B199" s="61">
        <v>44950</v>
      </c>
      <c r="C199">
        <f t="shared" si="33"/>
        <v>2023</v>
      </c>
      <c r="D199">
        <f t="shared" si="32"/>
        <v>1</v>
      </c>
      <c r="E199">
        <v>0.73</v>
      </c>
      <c r="F199" s="2">
        <f t="shared" si="34"/>
        <v>52.142857142857146</v>
      </c>
      <c r="G199">
        <v>0</v>
      </c>
      <c r="H199" s="2">
        <f t="shared" si="35"/>
        <v>0</v>
      </c>
      <c r="I199">
        <v>0.74</v>
      </c>
      <c r="J199" s="2">
        <f t="shared" si="40"/>
        <v>52.857142857142861</v>
      </c>
      <c r="K199" s="2">
        <f t="shared" si="41"/>
        <v>0.7142857142857153</v>
      </c>
      <c r="L199" s="60">
        <f t="shared" si="42"/>
        <v>1.3513513513513531</v>
      </c>
      <c r="M199" s="60"/>
      <c r="N199" s="60">
        <f t="shared" si="36"/>
        <v>54.522857142857148</v>
      </c>
      <c r="O199" s="2">
        <f t="shared" si="43"/>
        <v>3.1513513513513538</v>
      </c>
    </row>
    <row r="200" spans="1:16" x14ac:dyDescent="0.2">
      <c r="A200">
        <v>4</v>
      </c>
      <c r="B200" s="61">
        <v>44957</v>
      </c>
      <c r="C200">
        <f t="shared" si="33"/>
        <v>2023</v>
      </c>
      <c r="D200">
        <f t="shared" si="32"/>
        <v>1</v>
      </c>
      <c r="E200">
        <v>0.72</v>
      </c>
      <c r="F200" s="2">
        <f t="shared" si="34"/>
        <v>51.428571428571431</v>
      </c>
      <c r="G200">
        <v>0</v>
      </c>
      <c r="H200" s="2">
        <f t="shared" si="35"/>
        <v>0</v>
      </c>
      <c r="I200" s="37"/>
      <c r="J200" s="2"/>
      <c r="K200" s="2"/>
      <c r="L200" s="60"/>
      <c r="M200" s="60"/>
      <c r="N200" s="60"/>
      <c r="O200" s="2"/>
      <c r="P200" s="37">
        <v>1.3</v>
      </c>
    </row>
    <row r="201" spans="1:16" x14ac:dyDescent="0.2">
      <c r="A201">
        <v>4</v>
      </c>
      <c r="B201" s="61">
        <v>44964</v>
      </c>
      <c r="C201">
        <f t="shared" si="33"/>
        <v>2023</v>
      </c>
      <c r="D201">
        <f t="shared" si="32"/>
        <v>2</v>
      </c>
      <c r="E201">
        <v>0.67</v>
      </c>
      <c r="F201" s="2">
        <f t="shared" si="34"/>
        <v>47.857142857142861</v>
      </c>
      <c r="G201">
        <v>0</v>
      </c>
      <c r="H201" s="2">
        <f t="shared" si="35"/>
        <v>0</v>
      </c>
      <c r="I201">
        <v>0.72</v>
      </c>
      <c r="J201" s="2">
        <f t="shared" ref="J201:J219" si="44">(I201/14)*1000</f>
        <v>51.428571428571431</v>
      </c>
      <c r="K201" s="2">
        <f t="shared" ref="K201:K219" si="45">J201-F201-H201</f>
        <v>3.5714285714285694</v>
      </c>
      <c r="L201" s="60">
        <f t="shared" ref="L201:L219" si="46">(K201/J201)*100</f>
        <v>6.9444444444444402</v>
      </c>
      <c r="M201" s="60"/>
      <c r="N201" s="60">
        <f t="shared" si="36"/>
        <v>50.237142857142864</v>
      </c>
      <c r="O201" s="2">
        <f t="shared" ref="O201:O219" si="47">(N201-J201)/J201*100</f>
        <v>-2.3166666666666575</v>
      </c>
    </row>
    <row r="202" spans="1:16" x14ac:dyDescent="0.2">
      <c r="A202">
        <v>4</v>
      </c>
      <c r="B202" s="61">
        <v>44971</v>
      </c>
      <c r="C202">
        <f t="shared" si="33"/>
        <v>2023</v>
      </c>
      <c r="D202">
        <f t="shared" si="32"/>
        <v>2</v>
      </c>
      <c r="E202">
        <v>0.67</v>
      </c>
      <c r="F202" s="2">
        <f t="shared" si="34"/>
        <v>47.857142857142861</v>
      </c>
      <c r="G202">
        <v>0</v>
      </c>
      <c r="H202" s="2">
        <f t="shared" si="35"/>
        <v>0</v>
      </c>
      <c r="I202">
        <v>0.7</v>
      </c>
      <c r="J202" s="2">
        <f t="shared" si="44"/>
        <v>49.999999999999993</v>
      </c>
      <c r="K202" s="2">
        <f t="shared" si="45"/>
        <v>2.1428571428571317</v>
      </c>
      <c r="L202" s="60">
        <f t="shared" si="46"/>
        <v>4.2857142857142643</v>
      </c>
      <c r="M202" s="60"/>
      <c r="N202" s="60">
        <f t="shared" si="36"/>
        <v>50.237142857142864</v>
      </c>
      <c r="O202" s="2">
        <f t="shared" si="47"/>
        <v>0.47428571428574184</v>
      </c>
    </row>
    <row r="203" spans="1:16" x14ac:dyDescent="0.2">
      <c r="A203">
        <v>4</v>
      </c>
      <c r="B203" s="61">
        <v>44978</v>
      </c>
      <c r="C203">
        <f t="shared" si="33"/>
        <v>2023</v>
      </c>
      <c r="D203">
        <f t="shared" si="32"/>
        <v>2</v>
      </c>
      <c r="E203">
        <v>0.71</v>
      </c>
      <c r="F203" s="2">
        <f t="shared" si="34"/>
        <v>50.714285714285708</v>
      </c>
      <c r="G203">
        <v>0.01</v>
      </c>
      <c r="H203" s="2">
        <f t="shared" si="35"/>
        <v>0.7142857142857143</v>
      </c>
      <c r="I203">
        <v>0.73</v>
      </c>
      <c r="J203" s="2">
        <f t="shared" si="44"/>
        <v>52.142857142857146</v>
      </c>
      <c r="K203" s="2">
        <f t="shared" si="45"/>
        <v>0.71428571428572341</v>
      </c>
      <c r="L203" s="60">
        <f t="shared" si="46"/>
        <v>1.3698630136986476</v>
      </c>
      <c r="M203" s="60"/>
      <c r="N203" s="60">
        <f t="shared" si="36"/>
        <v>53.808571428571426</v>
      </c>
      <c r="O203" s="2">
        <f t="shared" si="47"/>
        <v>3.1945205479451948</v>
      </c>
    </row>
    <row r="204" spans="1:16" x14ac:dyDescent="0.2">
      <c r="A204">
        <v>4</v>
      </c>
      <c r="B204" s="61">
        <v>44985</v>
      </c>
      <c r="C204">
        <f t="shared" si="33"/>
        <v>2023</v>
      </c>
      <c r="D204">
        <f t="shared" si="32"/>
        <v>2</v>
      </c>
      <c r="E204">
        <v>0.75</v>
      </c>
      <c r="F204" s="2">
        <f t="shared" si="34"/>
        <v>53.571428571428569</v>
      </c>
      <c r="G204">
        <v>0.01</v>
      </c>
      <c r="H204" s="2">
        <f t="shared" si="35"/>
        <v>0.7142857142857143</v>
      </c>
      <c r="I204">
        <v>0.78</v>
      </c>
      <c r="J204" s="2">
        <f t="shared" si="44"/>
        <v>55.714285714285715</v>
      </c>
      <c r="K204" s="2">
        <f t="shared" si="45"/>
        <v>1.4285714285714315</v>
      </c>
      <c r="L204" s="60">
        <f t="shared" si="46"/>
        <v>2.5641025641025692</v>
      </c>
      <c r="M204" s="60"/>
      <c r="N204" s="60">
        <f t="shared" si="36"/>
        <v>56.665714285714287</v>
      </c>
      <c r="O204" s="2">
        <f t="shared" si="47"/>
        <v>1.7076923076923087</v>
      </c>
    </row>
    <row r="205" spans="1:16" x14ac:dyDescent="0.2">
      <c r="A205">
        <v>4</v>
      </c>
      <c r="B205" s="61">
        <v>44992</v>
      </c>
      <c r="C205">
        <f t="shared" si="33"/>
        <v>2023</v>
      </c>
      <c r="D205">
        <f t="shared" ref="D205:D268" si="48">MONTH(B205)</f>
        <v>3</v>
      </c>
      <c r="E205">
        <v>0.7</v>
      </c>
      <c r="F205" s="2">
        <f t="shared" si="34"/>
        <v>49.999999999999993</v>
      </c>
      <c r="G205">
        <v>0.01</v>
      </c>
      <c r="H205" s="2">
        <f t="shared" si="35"/>
        <v>0.7142857142857143</v>
      </c>
      <c r="I205">
        <v>0.74</v>
      </c>
      <c r="J205" s="2">
        <f t="shared" si="44"/>
        <v>52.857142857142861</v>
      </c>
      <c r="K205" s="2">
        <f t="shared" si="45"/>
        <v>2.1428571428571539</v>
      </c>
      <c r="L205" s="60">
        <f t="shared" si="46"/>
        <v>4.0540540540540748</v>
      </c>
      <c r="M205" s="60"/>
      <c r="N205" s="60">
        <f t="shared" si="36"/>
        <v>53.094285714285711</v>
      </c>
      <c r="O205" s="2">
        <f t="shared" si="47"/>
        <v>0.44864864864863419</v>
      </c>
    </row>
    <row r="206" spans="1:16" x14ac:dyDescent="0.2">
      <c r="A206">
        <v>4</v>
      </c>
      <c r="B206" s="61">
        <v>44999</v>
      </c>
      <c r="C206">
        <f t="shared" ref="C206:C269" si="49">YEAR(B206)</f>
        <v>2023</v>
      </c>
      <c r="D206">
        <f t="shared" si="48"/>
        <v>3</v>
      </c>
      <c r="E206">
        <v>0.67</v>
      </c>
      <c r="F206" s="2">
        <f t="shared" ref="F206:F269" si="50">(E206/14)*1000</f>
        <v>47.857142857142861</v>
      </c>
      <c r="G206">
        <v>0.01</v>
      </c>
      <c r="H206" s="2">
        <f t="shared" ref="H206:H269" si="51">(G206/14)*1000</f>
        <v>0.7142857142857143</v>
      </c>
      <c r="I206">
        <v>0.71</v>
      </c>
      <c r="J206" s="2">
        <f t="shared" si="44"/>
        <v>50.714285714285708</v>
      </c>
      <c r="K206" s="2">
        <f t="shared" si="45"/>
        <v>2.1428571428571326</v>
      </c>
      <c r="L206" s="60">
        <f t="shared" si="46"/>
        <v>4.2253521126760365</v>
      </c>
      <c r="M206" s="60"/>
      <c r="N206" s="60">
        <f t="shared" ref="N206:N269" si="52">F206+H206+2.38</f>
        <v>50.951428571428579</v>
      </c>
      <c r="O206" s="2">
        <f t="shared" si="47"/>
        <v>0.46760563380284398</v>
      </c>
    </row>
    <row r="207" spans="1:16" x14ac:dyDescent="0.2">
      <c r="A207">
        <v>4</v>
      </c>
      <c r="B207" s="61">
        <v>45006</v>
      </c>
      <c r="C207">
        <f t="shared" si="49"/>
        <v>2023</v>
      </c>
      <c r="D207">
        <f t="shared" si="48"/>
        <v>3</v>
      </c>
      <c r="E207">
        <v>0.7</v>
      </c>
      <c r="F207" s="2">
        <f t="shared" si="50"/>
        <v>49.999999999999993</v>
      </c>
      <c r="G207">
        <v>0.01</v>
      </c>
      <c r="H207" s="2">
        <f t="shared" si="51"/>
        <v>0.7142857142857143</v>
      </c>
      <c r="I207">
        <v>0.75</v>
      </c>
      <c r="J207" s="2">
        <f t="shared" si="44"/>
        <v>53.571428571428569</v>
      </c>
      <c r="K207" s="2">
        <f t="shared" si="45"/>
        <v>2.8571428571428621</v>
      </c>
      <c r="L207" s="60">
        <f t="shared" si="46"/>
        <v>5.3333333333333428</v>
      </c>
      <c r="M207" s="60"/>
      <c r="N207" s="60">
        <f t="shared" si="52"/>
        <v>53.094285714285711</v>
      </c>
      <c r="O207" s="2">
        <f t="shared" si="47"/>
        <v>-0.89066666666666949</v>
      </c>
    </row>
    <row r="208" spans="1:16" x14ac:dyDescent="0.2">
      <c r="A208">
        <v>4</v>
      </c>
      <c r="B208" s="61">
        <v>45013</v>
      </c>
      <c r="C208">
        <f t="shared" si="49"/>
        <v>2023</v>
      </c>
      <c r="D208">
        <f t="shared" si="48"/>
        <v>3</v>
      </c>
      <c r="E208">
        <v>0.73</v>
      </c>
      <c r="F208" s="2">
        <f t="shared" si="50"/>
        <v>52.142857142857146</v>
      </c>
      <c r="G208">
        <v>0.01</v>
      </c>
      <c r="H208" s="2">
        <f t="shared" si="51"/>
        <v>0.7142857142857143</v>
      </c>
      <c r="I208">
        <v>0.79</v>
      </c>
      <c r="J208" s="2">
        <f t="shared" si="44"/>
        <v>56.428571428571431</v>
      </c>
      <c r="K208" s="2">
        <f t="shared" si="45"/>
        <v>3.5714285714285703</v>
      </c>
      <c r="L208" s="60">
        <f t="shared" si="46"/>
        <v>6.3291139240506302</v>
      </c>
      <c r="M208" s="60"/>
      <c r="N208" s="60">
        <f t="shared" si="52"/>
        <v>55.237142857142864</v>
      </c>
      <c r="O208" s="2">
        <f t="shared" si="47"/>
        <v>-2.1113924050632829</v>
      </c>
    </row>
    <row r="209" spans="1:16" x14ac:dyDescent="0.2">
      <c r="A209">
        <v>4</v>
      </c>
      <c r="B209" s="61">
        <v>45020</v>
      </c>
      <c r="C209">
        <f t="shared" si="49"/>
        <v>2023</v>
      </c>
      <c r="D209">
        <f t="shared" si="48"/>
        <v>4</v>
      </c>
      <c r="E209">
        <v>0.72</v>
      </c>
      <c r="F209" s="2">
        <f t="shared" si="50"/>
        <v>51.428571428571431</v>
      </c>
      <c r="G209">
        <v>0.01</v>
      </c>
      <c r="H209" s="2">
        <f t="shared" si="51"/>
        <v>0.7142857142857143</v>
      </c>
      <c r="I209">
        <v>0.77</v>
      </c>
      <c r="J209" s="2">
        <f t="shared" si="44"/>
        <v>55</v>
      </c>
      <c r="K209" s="2">
        <f t="shared" si="45"/>
        <v>2.857142857142855</v>
      </c>
      <c r="L209" s="60">
        <f t="shared" si="46"/>
        <v>5.1948051948051912</v>
      </c>
      <c r="M209" s="60"/>
      <c r="N209" s="60">
        <f t="shared" si="52"/>
        <v>54.522857142857148</v>
      </c>
      <c r="O209" s="2">
        <f t="shared" si="47"/>
        <v>-0.86753246753245739</v>
      </c>
    </row>
    <row r="210" spans="1:16" x14ac:dyDescent="0.2">
      <c r="A210">
        <v>4</v>
      </c>
      <c r="B210" s="61">
        <v>45027</v>
      </c>
      <c r="C210">
        <f t="shared" si="49"/>
        <v>2023</v>
      </c>
      <c r="D210">
        <f t="shared" si="48"/>
        <v>4</v>
      </c>
      <c r="E210">
        <v>0.67</v>
      </c>
      <c r="F210" s="2">
        <f t="shared" si="50"/>
        <v>47.857142857142861</v>
      </c>
      <c r="G210">
        <v>0.01</v>
      </c>
      <c r="H210" s="2">
        <f t="shared" si="51"/>
        <v>0.7142857142857143</v>
      </c>
      <c r="I210">
        <v>0.72</v>
      </c>
      <c r="J210" s="2">
        <f t="shared" si="44"/>
        <v>51.428571428571431</v>
      </c>
      <c r="K210" s="2">
        <f t="shared" si="45"/>
        <v>2.857142857142855</v>
      </c>
      <c r="L210" s="60">
        <f t="shared" si="46"/>
        <v>5.5555555555555509</v>
      </c>
      <c r="M210" s="60"/>
      <c r="N210" s="60">
        <f t="shared" si="52"/>
        <v>50.951428571428579</v>
      </c>
      <c r="O210" s="2">
        <f t="shared" si="47"/>
        <v>-0.92777777777776682</v>
      </c>
    </row>
    <row r="211" spans="1:16" x14ac:dyDescent="0.2">
      <c r="A211">
        <v>4</v>
      </c>
      <c r="B211" s="61">
        <v>45033</v>
      </c>
      <c r="C211">
        <f t="shared" si="49"/>
        <v>2023</v>
      </c>
      <c r="D211">
        <f t="shared" si="48"/>
        <v>4</v>
      </c>
      <c r="E211">
        <v>0.65</v>
      </c>
      <c r="F211" s="2">
        <f t="shared" si="50"/>
        <v>46.428571428571431</v>
      </c>
      <c r="G211">
        <v>0.01</v>
      </c>
      <c r="H211" s="2">
        <f t="shared" si="51"/>
        <v>0.7142857142857143</v>
      </c>
      <c r="I211">
        <v>0.73</v>
      </c>
      <c r="J211" s="2">
        <f t="shared" si="44"/>
        <v>52.142857142857146</v>
      </c>
      <c r="K211" s="2">
        <f t="shared" si="45"/>
        <v>5.0000000000000009</v>
      </c>
      <c r="L211" s="60">
        <f t="shared" si="46"/>
        <v>9.589041095890412</v>
      </c>
      <c r="M211" s="60"/>
      <c r="N211" s="60">
        <f t="shared" si="52"/>
        <v>49.522857142857148</v>
      </c>
      <c r="O211" s="2">
        <f t="shared" si="47"/>
        <v>-5.02465753424657</v>
      </c>
    </row>
    <row r="212" spans="1:16" x14ac:dyDescent="0.2">
      <c r="A212">
        <v>4</v>
      </c>
      <c r="B212" s="61">
        <v>45041</v>
      </c>
      <c r="C212">
        <f t="shared" si="49"/>
        <v>2023</v>
      </c>
      <c r="D212">
        <f t="shared" si="48"/>
        <v>4</v>
      </c>
      <c r="E212">
        <v>0.64</v>
      </c>
      <c r="F212" s="2">
        <f t="shared" si="50"/>
        <v>45.714285714285715</v>
      </c>
      <c r="G212">
        <v>0</v>
      </c>
      <c r="H212" s="2">
        <f t="shared" si="51"/>
        <v>0</v>
      </c>
      <c r="I212">
        <v>0.67</v>
      </c>
      <c r="J212" s="2">
        <f t="shared" si="44"/>
        <v>47.857142857142861</v>
      </c>
      <c r="K212" s="2">
        <f t="shared" si="45"/>
        <v>2.1428571428571459</v>
      </c>
      <c r="L212" s="60">
        <f t="shared" si="46"/>
        <v>4.4776119402985133</v>
      </c>
      <c r="M212" s="60"/>
      <c r="N212" s="60">
        <f t="shared" si="52"/>
        <v>48.094285714285718</v>
      </c>
      <c r="O212" s="2">
        <f t="shared" si="47"/>
        <v>0.49552238805970039</v>
      </c>
    </row>
    <row r="213" spans="1:16" x14ac:dyDescent="0.2">
      <c r="A213">
        <v>4</v>
      </c>
      <c r="B213" s="61">
        <v>45048</v>
      </c>
      <c r="C213">
        <f t="shared" si="49"/>
        <v>2023</v>
      </c>
      <c r="D213">
        <f t="shared" si="48"/>
        <v>5</v>
      </c>
      <c r="E213">
        <v>0.67</v>
      </c>
      <c r="F213" s="2">
        <f t="shared" si="50"/>
        <v>47.857142857142861</v>
      </c>
      <c r="G213">
        <v>0.01</v>
      </c>
      <c r="H213" s="2">
        <f t="shared" si="51"/>
        <v>0.7142857142857143</v>
      </c>
      <c r="I213">
        <v>0.73</v>
      </c>
      <c r="J213" s="2">
        <f t="shared" si="44"/>
        <v>52.142857142857146</v>
      </c>
      <c r="K213" s="2">
        <f t="shared" si="45"/>
        <v>3.5714285714285703</v>
      </c>
      <c r="L213" s="60">
        <f t="shared" si="46"/>
        <v>6.8493150684931479</v>
      </c>
      <c r="M213" s="60"/>
      <c r="N213" s="60">
        <f t="shared" si="52"/>
        <v>50.951428571428579</v>
      </c>
      <c r="O213" s="2">
        <f t="shared" si="47"/>
        <v>-2.2849315068493059</v>
      </c>
    </row>
    <row r="214" spans="1:16" x14ac:dyDescent="0.2">
      <c r="A214">
        <v>4</v>
      </c>
      <c r="B214" s="61">
        <v>45055</v>
      </c>
      <c r="C214">
        <f t="shared" si="49"/>
        <v>2023</v>
      </c>
      <c r="D214">
        <f t="shared" si="48"/>
        <v>5</v>
      </c>
      <c r="E214">
        <v>0.79</v>
      </c>
      <c r="F214" s="2">
        <f t="shared" si="50"/>
        <v>56.428571428571431</v>
      </c>
      <c r="G214">
        <v>0</v>
      </c>
      <c r="H214" s="2">
        <f t="shared" si="51"/>
        <v>0</v>
      </c>
      <c r="I214">
        <v>0.86</v>
      </c>
      <c r="J214" s="2">
        <f t="shared" si="44"/>
        <v>61.428571428571431</v>
      </c>
      <c r="K214" s="2">
        <f t="shared" si="45"/>
        <v>5</v>
      </c>
      <c r="L214" s="60">
        <f t="shared" si="46"/>
        <v>8.1395348837209287</v>
      </c>
      <c r="M214" s="60"/>
      <c r="N214" s="60">
        <f t="shared" si="52"/>
        <v>58.808571428571433</v>
      </c>
      <c r="O214" s="2">
        <f t="shared" si="47"/>
        <v>-4.2651162790697628</v>
      </c>
    </row>
    <row r="215" spans="1:16" x14ac:dyDescent="0.2">
      <c r="A215">
        <v>4</v>
      </c>
      <c r="B215" s="61">
        <v>45062</v>
      </c>
      <c r="C215">
        <f t="shared" si="49"/>
        <v>2023</v>
      </c>
      <c r="D215">
        <f t="shared" si="48"/>
        <v>5</v>
      </c>
      <c r="E215">
        <v>0.7</v>
      </c>
      <c r="F215" s="2">
        <f t="shared" si="50"/>
        <v>49.999999999999993</v>
      </c>
      <c r="G215">
        <v>0</v>
      </c>
      <c r="H215" s="2">
        <f t="shared" si="51"/>
        <v>0</v>
      </c>
      <c r="I215">
        <v>0.77</v>
      </c>
      <c r="J215" s="2">
        <f t="shared" si="44"/>
        <v>55</v>
      </c>
      <c r="K215" s="2">
        <f t="shared" si="45"/>
        <v>5.0000000000000071</v>
      </c>
      <c r="L215" s="60">
        <f t="shared" si="46"/>
        <v>9.0909090909091042</v>
      </c>
      <c r="M215" s="60"/>
      <c r="N215" s="60">
        <f t="shared" si="52"/>
        <v>52.379999999999995</v>
      </c>
      <c r="O215" s="2">
        <f t="shared" si="47"/>
        <v>-4.7636363636363717</v>
      </c>
    </row>
    <row r="216" spans="1:16" x14ac:dyDescent="0.2">
      <c r="A216">
        <v>4</v>
      </c>
      <c r="B216" s="61">
        <v>45069</v>
      </c>
      <c r="C216">
        <f t="shared" si="49"/>
        <v>2023</v>
      </c>
      <c r="D216">
        <f t="shared" si="48"/>
        <v>5</v>
      </c>
      <c r="E216">
        <v>0.63</v>
      </c>
      <c r="F216" s="2">
        <f t="shared" si="50"/>
        <v>45</v>
      </c>
      <c r="G216">
        <v>0</v>
      </c>
      <c r="H216" s="2">
        <f t="shared" si="51"/>
        <v>0</v>
      </c>
      <c r="I216">
        <v>0.7</v>
      </c>
      <c r="J216" s="2">
        <f t="shared" si="44"/>
        <v>49.999999999999993</v>
      </c>
      <c r="K216" s="2">
        <f t="shared" si="45"/>
        <v>4.9999999999999929</v>
      </c>
      <c r="L216" s="60">
        <f t="shared" si="46"/>
        <v>9.9999999999999858</v>
      </c>
      <c r="M216" s="60"/>
      <c r="N216" s="60">
        <f t="shared" si="52"/>
        <v>47.38</v>
      </c>
      <c r="O216" s="2">
        <f t="shared" si="47"/>
        <v>-5.2399999999999816</v>
      </c>
    </row>
    <row r="217" spans="1:16" x14ac:dyDescent="0.2">
      <c r="A217">
        <v>4</v>
      </c>
      <c r="B217" s="61">
        <v>45076</v>
      </c>
      <c r="C217">
        <f t="shared" si="49"/>
        <v>2023</v>
      </c>
      <c r="D217">
        <f t="shared" si="48"/>
        <v>5</v>
      </c>
      <c r="E217">
        <v>0.6</v>
      </c>
      <c r="F217" s="2">
        <f t="shared" si="50"/>
        <v>42.857142857142854</v>
      </c>
      <c r="G217">
        <v>0</v>
      </c>
      <c r="H217" s="2">
        <f t="shared" si="51"/>
        <v>0</v>
      </c>
      <c r="I217">
        <v>0.66</v>
      </c>
      <c r="J217" s="2">
        <f t="shared" si="44"/>
        <v>47.142857142857146</v>
      </c>
      <c r="K217" s="2">
        <f t="shared" si="45"/>
        <v>4.2857142857142918</v>
      </c>
      <c r="L217" s="60">
        <f t="shared" si="46"/>
        <v>9.0909090909091042</v>
      </c>
      <c r="M217" s="60"/>
      <c r="N217" s="60">
        <f t="shared" si="52"/>
        <v>45.237142857142857</v>
      </c>
      <c r="O217" s="2">
        <f t="shared" si="47"/>
        <v>-4.0424242424242491</v>
      </c>
    </row>
    <row r="218" spans="1:16" x14ac:dyDescent="0.2">
      <c r="A218">
        <v>4</v>
      </c>
      <c r="B218" s="61">
        <v>45083</v>
      </c>
      <c r="C218">
        <f t="shared" si="49"/>
        <v>2023</v>
      </c>
      <c r="D218">
        <f t="shared" si="48"/>
        <v>6</v>
      </c>
      <c r="E218">
        <v>0.54</v>
      </c>
      <c r="F218" s="2">
        <f t="shared" si="50"/>
        <v>38.571428571428577</v>
      </c>
      <c r="G218">
        <v>0</v>
      </c>
      <c r="H218" s="2">
        <f t="shared" si="51"/>
        <v>0</v>
      </c>
      <c r="I218">
        <v>0.6</v>
      </c>
      <c r="J218" s="2">
        <f t="shared" si="44"/>
        <v>42.857142857142854</v>
      </c>
      <c r="K218" s="2">
        <f t="shared" si="45"/>
        <v>4.2857142857142776</v>
      </c>
      <c r="L218" s="60">
        <f t="shared" si="46"/>
        <v>9.9999999999999805</v>
      </c>
      <c r="M218" s="60"/>
      <c r="N218" s="60">
        <f t="shared" si="52"/>
        <v>40.951428571428579</v>
      </c>
      <c r="O218" s="2">
        <f t="shared" si="47"/>
        <v>-4.4466666666666415</v>
      </c>
    </row>
    <row r="219" spans="1:16" x14ac:dyDescent="0.2">
      <c r="A219">
        <v>4</v>
      </c>
      <c r="B219" s="61">
        <v>45090</v>
      </c>
      <c r="C219">
        <f t="shared" si="49"/>
        <v>2023</v>
      </c>
      <c r="D219">
        <f t="shared" si="48"/>
        <v>6</v>
      </c>
      <c r="E219">
        <v>0.47</v>
      </c>
      <c r="F219" s="2">
        <f t="shared" si="50"/>
        <v>33.571428571428569</v>
      </c>
      <c r="G219">
        <v>0</v>
      </c>
      <c r="H219" s="2">
        <f t="shared" si="51"/>
        <v>0</v>
      </c>
      <c r="I219">
        <v>0.52</v>
      </c>
      <c r="J219" s="2">
        <f t="shared" si="44"/>
        <v>37.142857142857146</v>
      </c>
      <c r="K219" s="2">
        <f t="shared" si="45"/>
        <v>3.5714285714285765</v>
      </c>
      <c r="L219" s="60">
        <f t="shared" si="46"/>
        <v>9.6153846153846292</v>
      </c>
      <c r="M219" s="60"/>
      <c r="N219" s="60">
        <f t="shared" si="52"/>
        <v>35.951428571428572</v>
      </c>
      <c r="O219" s="2">
        <f t="shared" si="47"/>
        <v>-3.2076923076923141</v>
      </c>
    </row>
    <row r="220" spans="1:16" x14ac:dyDescent="0.2">
      <c r="A220">
        <v>4</v>
      </c>
      <c r="B220" s="61">
        <v>45097</v>
      </c>
      <c r="C220">
        <f t="shared" si="49"/>
        <v>2023</v>
      </c>
      <c r="D220">
        <f t="shared" si="48"/>
        <v>6</v>
      </c>
      <c r="E220">
        <v>0.43</v>
      </c>
      <c r="F220" s="2">
        <f t="shared" si="50"/>
        <v>30.714285714285715</v>
      </c>
      <c r="G220">
        <v>0</v>
      </c>
      <c r="H220" s="2">
        <f t="shared" si="51"/>
        <v>0</v>
      </c>
      <c r="I220" s="37"/>
      <c r="J220" s="2"/>
      <c r="K220" s="2"/>
      <c r="L220" s="60"/>
      <c r="M220" s="60"/>
      <c r="N220" s="60"/>
      <c r="O220" s="2"/>
      <c r="P220" s="37">
        <v>0.04</v>
      </c>
    </row>
    <row r="221" spans="1:16" x14ac:dyDescent="0.2">
      <c r="A221">
        <v>4</v>
      </c>
      <c r="B221" s="61">
        <v>45104</v>
      </c>
      <c r="C221">
        <f t="shared" si="49"/>
        <v>2023</v>
      </c>
      <c r="D221">
        <f t="shared" si="48"/>
        <v>6</v>
      </c>
      <c r="E221">
        <v>0.53</v>
      </c>
      <c r="F221" s="2">
        <f t="shared" si="50"/>
        <v>37.857142857142861</v>
      </c>
      <c r="G221">
        <v>0.01</v>
      </c>
      <c r="H221" s="2">
        <f t="shared" si="51"/>
        <v>0.7142857142857143</v>
      </c>
      <c r="I221">
        <v>0.6</v>
      </c>
      <c r="J221" s="2">
        <f t="shared" ref="J221:J252" si="53">(I221/14)*1000</f>
        <v>42.857142857142854</v>
      </c>
      <c r="K221" s="2">
        <f t="shared" ref="K221:K252" si="54">J221-F221-H221</f>
        <v>4.2857142857142785</v>
      </c>
      <c r="L221" s="60">
        <f t="shared" ref="L221:L252" si="55">(K221/J221)*100</f>
        <v>9.999999999999984</v>
      </c>
      <c r="M221" s="60"/>
      <c r="N221" s="60">
        <f t="shared" si="52"/>
        <v>40.951428571428579</v>
      </c>
      <c r="O221" s="2">
        <f t="shared" ref="O221:O284" si="56">(N221-J221)/J221*100</f>
        <v>-4.4466666666666415</v>
      </c>
    </row>
    <row r="222" spans="1:16" x14ac:dyDescent="0.2">
      <c r="A222">
        <v>4</v>
      </c>
      <c r="B222" s="61">
        <v>45112</v>
      </c>
      <c r="C222">
        <f t="shared" si="49"/>
        <v>2023</v>
      </c>
      <c r="D222">
        <f t="shared" si="48"/>
        <v>7</v>
      </c>
      <c r="E222">
        <v>0.64</v>
      </c>
      <c r="F222" s="2">
        <f t="shared" si="50"/>
        <v>45.714285714285715</v>
      </c>
      <c r="G222">
        <v>0.01</v>
      </c>
      <c r="H222" s="2">
        <f t="shared" si="51"/>
        <v>0.7142857142857143</v>
      </c>
      <c r="I222">
        <v>0.71</v>
      </c>
      <c r="J222" s="2">
        <f t="shared" si="53"/>
        <v>50.714285714285708</v>
      </c>
      <c r="K222" s="2">
        <f t="shared" si="54"/>
        <v>4.2857142857142785</v>
      </c>
      <c r="L222" s="60">
        <f t="shared" si="55"/>
        <v>8.4507042253520996</v>
      </c>
      <c r="M222" s="60"/>
      <c r="N222" s="60">
        <f t="shared" si="52"/>
        <v>48.808571428571433</v>
      </c>
      <c r="O222" s="2">
        <f t="shared" si="56"/>
        <v>-3.7577464788732189</v>
      </c>
    </row>
    <row r="223" spans="1:16" x14ac:dyDescent="0.2">
      <c r="A223">
        <v>4</v>
      </c>
      <c r="B223" s="61">
        <v>45118</v>
      </c>
      <c r="C223">
        <f t="shared" si="49"/>
        <v>2023</v>
      </c>
      <c r="D223">
        <f t="shared" si="48"/>
        <v>7</v>
      </c>
      <c r="E223">
        <v>0.69</v>
      </c>
      <c r="F223" s="2">
        <f t="shared" si="50"/>
        <v>49.285714285714278</v>
      </c>
      <c r="G223">
        <v>0</v>
      </c>
      <c r="H223" s="2">
        <f t="shared" si="51"/>
        <v>0</v>
      </c>
      <c r="I223">
        <v>0.71</v>
      </c>
      <c r="J223" s="2">
        <f t="shared" si="53"/>
        <v>50.714285714285708</v>
      </c>
      <c r="K223" s="2">
        <f t="shared" si="54"/>
        <v>1.4285714285714306</v>
      </c>
      <c r="L223" s="60">
        <f t="shared" si="55"/>
        <v>2.8169014084507085</v>
      </c>
      <c r="M223" s="60"/>
      <c r="N223" s="60">
        <f t="shared" si="52"/>
        <v>51.66571428571428</v>
      </c>
      <c r="O223" s="2">
        <f t="shared" si="56"/>
        <v>1.8760563380281703</v>
      </c>
    </row>
    <row r="224" spans="1:16" x14ac:dyDescent="0.2">
      <c r="A224">
        <v>4</v>
      </c>
      <c r="B224" s="61">
        <v>45125</v>
      </c>
      <c r="C224">
        <f t="shared" si="49"/>
        <v>2023</v>
      </c>
      <c r="D224">
        <f t="shared" si="48"/>
        <v>7</v>
      </c>
      <c r="E224">
        <v>0.57999999999999996</v>
      </c>
      <c r="F224" s="2">
        <f t="shared" si="50"/>
        <v>41.428571428571423</v>
      </c>
      <c r="G224">
        <v>0.01</v>
      </c>
      <c r="H224" s="2">
        <f t="shared" si="51"/>
        <v>0.7142857142857143</v>
      </c>
      <c r="I224">
        <v>0.65</v>
      </c>
      <c r="J224" s="2">
        <f t="shared" si="53"/>
        <v>46.428571428571431</v>
      </c>
      <c r="K224" s="2">
        <f t="shared" si="54"/>
        <v>4.2857142857142927</v>
      </c>
      <c r="L224" s="60">
        <f t="shared" si="55"/>
        <v>9.2307692307692459</v>
      </c>
      <c r="M224" s="60"/>
      <c r="N224" s="60">
        <f t="shared" si="52"/>
        <v>44.522857142857141</v>
      </c>
      <c r="O224" s="2">
        <f t="shared" si="56"/>
        <v>-4.1046153846153919</v>
      </c>
    </row>
    <row r="225" spans="1:15" x14ac:dyDescent="0.2">
      <c r="A225">
        <v>4</v>
      </c>
      <c r="B225" s="61">
        <v>45132</v>
      </c>
      <c r="C225">
        <f t="shared" si="49"/>
        <v>2023</v>
      </c>
      <c r="D225">
        <f t="shared" si="48"/>
        <v>7</v>
      </c>
      <c r="E225">
        <v>0.55000000000000004</v>
      </c>
      <c r="F225" s="2">
        <f t="shared" si="50"/>
        <v>39.285714285714292</v>
      </c>
      <c r="G225">
        <v>0</v>
      </c>
      <c r="H225" s="2">
        <f t="shared" si="51"/>
        <v>0</v>
      </c>
      <c r="I225">
        <v>0.59</v>
      </c>
      <c r="J225" s="2">
        <f t="shared" si="53"/>
        <v>42.142857142857139</v>
      </c>
      <c r="K225" s="2">
        <f t="shared" si="54"/>
        <v>2.857142857142847</v>
      </c>
      <c r="L225" s="60">
        <f t="shared" si="55"/>
        <v>6.7796610169491291</v>
      </c>
      <c r="M225" s="60"/>
      <c r="N225" s="60">
        <f t="shared" si="52"/>
        <v>41.665714285714294</v>
      </c>
      <c r="O225" s="2">
        <f t="shared" si="56"/>
        <v>-1.1322033898304784</v>
      </c>
    </row>
    <row r="226" spans="1:15" x14ac:dyDescent="0.2">
      <c r="A226">
        <v>4</v>
      </c>
      <c r="B226" s="61">
        <v>45139</v>
      </c>
      <c r="C226">
        <f t="shared" si="49"/>
        <v>2023</v>
      </c>
      <c r="D226">
        <f t="shared" si="48"/>
        <v>8</v>
      </c>
      <c r="E226">
        <v>0.49</v>
      </c>
      <c r="F226" s="2">
        <f t="shared" si="50"/>
        <v>34.999999999999993</v>
      </c>
      <c r="G226">
        <v>0</v>
      </c>
      <c r="H226" s="2">
        <f t="shared" si="51"/>
        <v>0</v>
      </c>
      <c r="I226">
        <v>0.54</v>
      </c>
      <c r="J226" s="2">
        <f t="shared" si="53"/>
        <v>38.571428571428577</v>
      </c>
      <c r="K226" s="2">
        <f t="shared" si="54"/>
        <v>3.5714285714285836</v>
      </c>
      <c r="L226" s="60">
        <f t="shared" si="55"/>
        <v>9.2592592592592897</v>
      </c>
      <c r="M226" s="60"/>
      <c r="N226" s="60">
        <f t="shared" si="52"/>
        <v>37.379999999999995</v>
      </c>
      <c r="O226" s="2">
        <f t="shared" si="56"/>
        <v>-3.0888888888889134</v>
      </c>
    </row>
    <row r="227" spans="1:15" x14ac:dyDescent="0.2">
      <c r="A227">
        <v>4</v>
      </c>
      <c r="B227" s="61">
        <v>45146</v>
      </c>
      <c r="C227">
        <f t="shared" si="49"/>
        <v>2023</v>
      </c>
      <c r="D227">
        <f t="shared" si="48"/>
        <v>8</v>
      </c>
      <c r="E227">
        <v>0.56000000000000005</v>
      </c>
      <c r="F227" s="2">
        <f t="shared" si="50"/>
        <v>40</v>
      </c>
      <c r="G227">
        <v>0</v>
      </c>
      <c r="H227" s="2">
        <f t="shared" si="51"/>
        <v>0</v>
      </c>
      <c r="I227">
        <v>0.54</v>
      </c>
      <c r="J227" s="2">
        <f t="shared" si="53"/>
        <v>38.571428571428577</v>
      </c>
      <c r="K227" s="2">
        <f t="shared" si="54"/>
        <v>-1.4285714285714235</v>
      </c>
      <c r="L227" s="60">
        <f t="shared" si="55"/>
        <v>-3.7037037037036904</v>
      </c>
      <c r="M227" s="60"/>
      <c r="N227" s="60">
        <f t="shared" si="52"/>
        <v>42.38</v>
      </c>
      <c r="O227" s="2">
        <f t="shared" si="56"/>
        <v>9.8740740740740662</v>
      </c>
    </row>
    <row r="228" spans="1:15" x14ac:dyDescent="0.2">
      <c r="A228">
        <v>4</v>
      </c>
      <c r="B228" s="61">
        <v>45153</v>
      </c>
      <c r="C228">
        <f t="shared" si="49"/>
        <v>2023</v>
      </c>
      <c r="D228">
        <f t="shared" si="48"/>
        <v>8</v>
      </c>
      <c r="E228">
        <v>0.67</v>
      </c>
      <c r="F228" s="2">
        <f t="shared" si="50"/>
        <v>47.857142857142861</v>
      </c>
      <c r="G228">
        <v>0.01</v>
      </c>
      <c r="H228" s="2">
        <f t="shared" si="51"/>
        <v>0.7142857142857143</v>
      </c>
      <c r="I228">
        <v>0.74</v>
      </c>
      <c r="J228" s="2">
        <f t="shared" si="53"/>
        <v>52.857142857142861</v>
      </c>
      <c r="K228" s="2">
        <f t="shared" si="54"/>
        <v>4.2857142857142856</v>
      </c>
      <c r="L228" s="60">
        <f t="shared" si="55"/>
        <v>8.108108108108107</v>
      </c>
      <c r="M228" s="60"/>
      <c r="N228" s="60">
        <f t="shared" si="52"/>
        <v>50.951428571428579</v>
      </c>
      <c r="O228" s="2">
        <f t="shared" si="56"/>
        <v>-3.6054054054053983</v>
      </c>
    </row>
    <row r="229" spans="1:15" x14ac:dyDescent="0.2">
      <c r="A229">
        <v>4</v>
      </c>
      <c r="B229" s="61">
        <v>45160</v>
      </c>
      <c r="C229">
        <f t="shared" si="49"/>
        <v>2023</v>
      </c>
      <c r="D229">
        <f t="shared" si="48"/>
        <v>8</v>
      </c>
      <c r="E229">
        <v>0.56000000000000005</v>
      </c>
      <c r="F229" s="2">
        <f t="shared" si="50"/>
        <v>40</v>
      </c>
      <c r="G229">
        <v>0.01</v>
      </c>
      <c r="H229" s="2">
        <f t="shared" si="51"/>
        <v>0.7142857142857143</v>
      </c>
      <c r="I229">
        <v>0.63</v>
      </c>
      <c r="J229" s="2">
        <f t="shared" si="53"/>
        <v>45</v>
      </c>
      <c r="K229" s="2">
        <f t="shared" si="54"/>
        <v>4.2857142857142856</v>
      </c>
      <c r="L229" s="60">
        <f t="shared" si="55"/>
        <v>9.5238095238095237</v>
      </c>
      <c r="M229" s="60"/>
      <c r="N229" s="60">
        <f t="shared" si="52"/>
        <v>43.094285714285718</v>
      </c>
      <c r="O229" s="2">
        <f t="shared" si="56"/>
        <v>-4.234920634920627</v>
      </c>
    </row>
    <row r="230" spans="1:15" x14ac:dyDescent="0.2">
      <c r="A230">
        <v>4</v>
      </c>
      <c r="B230" s="61">
        <v>45167</v>
      </c>
      <c r="C230">
        <f t="shared" si="49"/>
        <v>2023</v>
      </c>
      <c r="D230">
        <f t="shared" si="48"/>
        <v>8</v>
      </c>
      <c r="E230">
        <v>0.53</v>
      </c>
      <c r="F230" s="2">
        <f t="shared" si="50"/>
        <v>37.857142857142861</v>
      </c>
      <c r="G230">
        <v>0.01</v>
      </c>
      <c r="H230" s="2">
        <f t="shared" si="51"/>
        <v>0.7142857142857143</v>
      </c>
      <c r="I230">
        <v>0.59</v>
      </c>
      <c r="J230" s="2">
        <f t="shared" si="53"/>
        <v>42.142857142857139</v>
      </c>
      <c r="K230" s="2">
        <f t="shared" si="54"/>
        <v>3.5714285714285632</v>
      </c>
      <c r="L230" s="60">
        <f t="shared" si="55"/>
        <v>8.4745762711864216</v>
      </c>
      <c r="M230" s="60"/>
      <c r="N230" s="60">
        <f t="shared" si="52"/>
        <v>40.951428571428579</v>
      </c>
      <c r="O230" s="2">
        <f t="shared" si="56"/>
        <v>-2.8271186440677694</v>
      </c>
    </row>
    <row r="231" spans="1:15" x14ac:dyDescent="0.2">
      <c r="A231">
        <v>4</v>
      </c>
      <c r="B231" s="61">
        <v>45174</v>
      </c>
      <c r="C231">
        <f t="shared" si="49"/>
        <v>2023</v>
      </c>
      <c r="D231">
        <f t="shared" si="48"/>
        <v>9</v>
      </c>
      <c r="E231">
        <v>0.56999999999999995</v>
      </c>
      <c r="F231" s="2">
        <f t="shared" si="50"/>
        <v>40.714285714285708</v>
      </c>
      <c r="G231">
        <v>0.01</v>
      </c>
      <c r="H231" s="2">
        <f t="shared" si="51"/>
        <v>0.7142857142857143</v>
      </c>
      <c r="I231">
        <v>0.62</v>
      </c>
      <c r="J231" s="2">
        <f t="shared" si="53"/>
        <v>44.285714285714285</v>
      </c>
      <c r="K231" s="2">
        <f t="shared" si="54"/>
        <v>2.8571428571428621</v>
      </c>
      <c r="L231" s="60">
        <f t="shared" si="55"/>
        <v>6.4516129032258176</v>
      </c>
      <c r="M231" s="60"/>
      <c r="N231" s="60">
        <f t="shared" si="52"/>
        <v>43.808571428571426</v>
      </c>
      <c r="O231" s="2">
        <f t="shared" si="56"/>
        <v>-1.077419354838713</v>
      </c>
    </row>
    <row r="232" spans="1:15" x14ac:dyDescent="0.2">
      <c r="A232">
        <v>4</v>
      </c>
      <c r="B232" s="61">
        <v>45181</v>
      </c>
      <c r="C232">
        <f t="shared" si="49"/>
        <v>2023</v>
      </c>
      <c r="D232">
        <f t="shared" si="48"/>
        <v>9</v>
      </c>
      <c r="E232">
        <v>0.64</v>
      </c>
      <c r="F232" s="2">
        <f t="shared" si="50"/>
        <v>45.714285714285715</v>
      </c>
      <c r="G232">
        <v>0.01</v>
      </c>
      <c r="H232" s="2">
        <f t="shared" si="51"/>
        <v>0.7142857142857143</v>
      </c>
      <c r="I232">
        <v>0.66</v>
      </c>
      <c r="J232" s="2">
        <f t="shared" si="53"/>
        <v>47.142857142857146</v>
      </c>
      <c r="K232" s="2">
        <f t="shared" si="54"/>
        <v>0.7142857142857163</v>
      </c>
      <c r="L232" s="60">
        <f t="shared" si="55"/>
        <v>1.5151515151515194</v>
      </c>
      <c r="M232" s="60"/>
      <c r="N232" s="60">
        <f t="shared" si="52"/>
        <v>48.808571428571433</v>
      </c>
      <c r="O232" s="2">
        <f t="shared" si="56"/>
        <v>3.5333333333333363</v>
      </c>
    </row>
    <row r="233" spans="1:15" x14ac:dyDescent="0.2">
      <c r="A233">
        <v>4</v>
      </c>
      <c r="B233" s="61">
        <v>45187</v>
      </c>
      <c r="C233">
        <f t="shared" si="49"/>
        <v>2023</v>
      </c>
      <c r="D233">
        <f t="shared" si="48"/>
        <v>9</v>
      </c>
      <c r="E233">
        <v>0.72</v>
      </c>
      <c r="F233" s="2">
        <f t="shared" si="50"/>
        <v>51.428571428571431</v>
      </c>
      <c r="G233">
        <v>0.01</v>
      </c>
      <c r="H233" s="2">
        <f t="shared" si="51"/>
        <v>0.7142857142857143</v>
      </c>
      <c r="I233">
        <v>0.76</v>
      </c>
      <c r="J233" s="2">
        <f t="shared" si="53"/>
        <v>54.285714285714285</v>
      </c>
      <c r="K233" s="2">
        <f t="shared" si="54"/>
        <v>2.1428571428571397</v>
      </c>
      <c r="L233" s="60">
        <f t="shared" si="55"/>
        <v>3.9473684210526256</v>
      </c>
      <c r="M233" s="60"/>
      <c r="N233" s="60">
        <f t="shared" si="52"/>
        <v>54.522857142857148</v>
      </c>
      <c r="O233" s="2">
        <f t="shared" si="56"/>
        <v>0.43684210526317008</v>
      </c>
    </row>
    <row r="234" spans="1:15" x14ac:dyDescent="0.2">
      <c r="A234">
        <v>4</v>
      </c>
      <c r="B234" s="61">
        <v>45195</v>
      </c>
      <c r="C234">
        <f t="shared" si="49"/>
        <v>2023</v>
      </c>
      <c r="D234">
        <f t="shared" si="48"/>
        <v>9</v>
      </c>
      <c r="E234">
        <v>0.63</v>
      </c>
      <c r="F234" s="2">
        <f t="shared" si="50"/>
        <v>45</v>
      </c>
      <c r="G234">
        <v>0.01</v>
      </c>
      <c r="H234" s="2">
        <f t="shared" si="51"/>
        <v>0.7142857142857143</v>
      </c>
      <c r="I234">
        <v>0.67</v>
      </c>
      <c r="J234" s="2">
        <f t="shared" si="53"/>
        <v>47.857142857142861</v>
      </c>
      <c r="K234" s="2">
        <f t="shared" si="54"/>
        <v>2.1428571428571468</v>
      </c>
      <c r="L234" s="60">
        <f t="shared" si="55"/>
        <v>4.4776119402985159</v>
      </c>
      <c r="M234" s="60"/>
      <c r="N234" s="60">
        <f t="shared" si="52"/>
        <v>48.094285714285718</v>
      </c>
      <c r="O234" s="2">
        <f t="shared" si="56"/>
        <v>0.49552238805970039</v>
      </c>
    </row>
    <row r="235" spans="1:15" x14ac:dyDescent="0.2">
      <c r="A235">
        <v>4</v>
      </c>
      <c r="B235" s="61">
        <v>45202</v>
      </c>
      <c r="C235">
        <f t="shared" si="49"/>
        <v>2023</v>
      </c>
      <c r="D235">
        <f t="shared" si="48"/>
        <v>10</v>
      </c>
      <c r="E235">
        <v>0.55000000000000004</v>
      </c>
      <c r="F235" s="2">
        <f t="shared" si="50"/>
        <v>39.285714285714292</v>
      </c>
      <c r="G235">
        <v>0</v>
      </c>
      <c r="H235" s="2">
        <f t="shared" si="51"/>
        <v>0</v>
      </c>
      <c r="I235">
        <v>0.67</v>
      </c>
      <c r="J235" s="2">
        <f t="shared" si="53"/>
        <v>47.857142857142861</v>
      </c>
      <c r="K235" s="2">
        <f t="shared" si="54"/>
        <v>8.5714285714285694</v>
      </c>
      <c r="L235" s="60">
        <f t="shared" si="55"/>
        <v>17.910447761194025</v>
      </c>
      <c r="M235" s="60"/>
      <c r="N235" s="60">
        <f t="shared" si="52"/>
        <v>41.665714285714294</v>
      </c>
      <c r="O235" s="2">
        <f t="shared" si="56"/>
        <v>-12.937313432835809</v>
      </c>
    </row>
    <row r="236" spans="1:15" x14ac:dyDescent="0.2">
      <c r="A236">
        <v>4</v>
      </c>
      <c r="B236" s="61">
        <v>45209</v>
      </c>
      <c r="C236">
        <f t="shared" si="49"/>
        <v>2023</v>
      </c>
      <c r="D236">
        <f t="shared" si="48"/>
        <v>10</v>
      </c>
      <c r="E236">
        <v>0.48</v>
      </c>
      <c r="F236" s="2">
        <f t="shared" si="50"/>
        <v>34.285714285714285</v>
      </c>
      <c r="G236">
        <v>0.01</v>
      </c>
      <c r="H236" s="2">
        <f t="shared" si="51"/>
        <v>0.7142857142857143</v>
      </c>
      <c r="I236">
        <v>0.61</v>
      </c>
      <c r="J236" s="2">
        <f t="shared" si="53"/>
        <v>43.571428571428577</v>
      </c>
      <c r="K236" s="2">
        <f t="shared" si="54"/>
        <v>8.5714285714285783</v>
      </c>
      <c r="L236" s="60">
        <f t="shared" si="55"/>
        <v>19.672131147540998</v>
      </c>
      <c r="M236" s="60"/>
      <c r="N236" s="60">
        <f t="shared" si="52"/>
        <v>37.380000000000003</v>
      </c>
      <c r="O236" s="2">
        <f t="shared" si="56"/>
        <v>-14.209836065573775</v>
      </c>
    </row>
    <row r="237" spans="1:15" x14ac:dyDescent="0.2">
      <c r="A237">
        <v>4</v>
      </c>
      <c r="B237" s="61">
        <v>45216</v>
      </c>
      <c r="C237">
        <f t="shared" si="49"/>
        <v>2023</v>
      </c>
      <c r="D237">
        <f t="shared" si="48"/>
        <v>10</v>
      </c>
      <c r="E237">
        <v>0.56000000000000005</v>
      </c>
      <c r="F237" s="2">
        <f t="shared" si="50"/>
        <v>40</v>
      </c>
      <c r="G237">
        <v>0</v>
      </c>
      <c r="H237" s="2">
        <f t="shared" si="51"/>
        <v>0</v>
      </c>
      <c r="I237">
        <v>0.68</v>
      </c>
      <c r="J237" s="2">
        <f t="shared" si="53"/>
        <v>48.571428571428577</v>
      </c>
      <c r="K237" s="2">
        <f t="shared" si="54"/>
        <v>8.5714285714285765</v>
      </c>
      <c r="L237" s="60">
        <f t="shared" si="55"/>
        <v>17.64705882352942</v>
      </c>
      <c r="M237" s="60"/>
      <c r="N237" s="60">
        <f t="shared" si="52"/>
        <v>42.38</v>
      </c>
      <c r="O237" s="2">
        <f t="shared" si="56"/>
        <v>-12.747058823529416</v>
      </c>
    </row>
    <row r="238" spans="1:15" x14ac:dyDescent="0.2">
      <c r="A238">
        <v>4</v>
      </c>
      <c r="B238" s="61">
        <v>45223</v>
      </c>
      <c r="C238">
        <f t="shared" si="49"/>
        <v>2023</v>
      </c>
      <c r="D238">
        <f t="shared" si="48"/>
        <v>10</v>
      </c>
      <c r="E238">
        <v>0.67</v>
      </c>
      <c r="F238" s="2">
        <f t="shared" si="50"/>
        <v>47.857142857142861</v>
      </c>
      <c r="G238">
        <v>0.01</v>
      </c>
      <c r="H238" s="2">
        <f t="shared" si="51"/>
        <v>0.7142857142857143</v>
      </c>
      <c r="I238">
        <v>0.78</v>
      </c>
      <c r="J238" s="2">
        <f t="shared" si="53"/>
        <v>55.714285714285715</v>
      </c>
      <c r="K238" s="2">
        <f t="shared" si="54"/>
        <v>7.1428571428571397</v>
      </c>
      <c r="L238" s="60">
        <f t="shared" si="55"/>
        <v>12.820512820512814</v>
      </c>
      <c r="M238" s="60"/>
      <c r="N238" s="60">
        <f t="shared" si="52"/>
        <v>50.951428571428579</v>
      </c>
      <c r="O238" s="2">
        <f t="shared" si="56"/>
        <v>-8.5487179487179361</v>
      </c>
    </row>
    <row r="239" spans="1:15" x14ac:dyDescent="0.2">
      <c r="A239">
        <v>4</v>
      </c>
      <c r="B239" s="61">
        <v>45230</v>
      </c>
      <c r="C239">
        <f t="shared" si="49"/>
        <v>2023</v>
      </c>
      <c r="D239">
        <f t="shared" si="48"/>
        <v>10</v>
      </c>
      <c r="E239">
        <v>0.48</v>
      </c>
      <c r="F239" s="2">
        <f t="shared" si="50"/>
        <v>34.285714285714285</v>
      </c>
      <c r="G239">
        <v>0.01</v>
      </c>
      <c r="H239" s="2">
        <f t="shared" si="51"/>
        <v>0.7142857142857143</v>
      </c>
      <c r="I239">
        <v>0.59</v>
      </c>
      <c r="J239" s="2">
        <f t="shared" si="53"/>
        <v>42.142857142857139</v>
      </c>
      <c r="K239" s="2">
        <f t="shared" si="54"/>
        <v>7.1428571428571397</v>
      </c>
      <c r="L239" s="60">
        <f t="shared" si="55"/>
        <v>16.949152542372875</v>
      </c>
      <c r="M239" s="60"/>
      <c r="N239" s="60">
        <f t="shared" si="52"/>
        <v>37.380000000000003</v>
      </c>
      <c r="O239" s="2">
        <f t="shared" si="56"/>
        <v>-11.301694915254222</v>
      </c>
    </row>
    <row r="240" spans="1:15" x14ac:dyDescent="0.2">
      <c r="A240">
        <v>4</v>
      </c>
      <c r="B240" s="61">
        <v>45244</v>
      </c>
      <c r="C240">
        <f t="shared" si="49"/>
        <v>2023</v>
      </c>
      <c r="D240">
        <f t="shared" si="48"/>
        <v>11</v>
      </c>
      <c r="E240">
        <v>0.6</v>
      </c>
      <c r="F240" s="2">
        <f t="shared" si="50"/>
        <v>42.857142857142854</v>
      </c>
      <c r="G240">
        <v>0</v>
      </c>
      <c r="H240" s="2">
        <f t="shared" si="51"/>
        <v>0</v>
      </c>
      <c r="I240">
        <v>0.65</v>
      </c>
      <c r="J240" s="2">
        <f t="shared" si="53"/>
        <v>46.428571428571431</v>
      </c>
      <c r="K240" s="2">
        <f t="shared" si="54"/>
        <v>3.5714285714285765</v>
      </c>
      <c r="L240" s="60">
        <f t="shared" si="55"/>
        <v>7.6923076923077023</v>
      </c>
      <c r="M240" s="60"/>
      <c r="N240" s="60">
        <f t="shared" si="52"/>
        <v>45.237142857142857</v>
      </c>
      <c r="O240" s="2">
        <f t="shared" si="56"/>
        <v>-2.5661538461538513</v>
      </c>
    </row>
    <row r="241" spans="1:15" x14ac:dyDescent="0.2">
      <c r="A241">
        <v>4</v>
      </c>
      <c r="B241" s="61">
        <v>45250</v>
      </c>
      <c r="C241">
        <f t="shared" si="49"/>
        <v>2023</v>
      </c>
      <c r="D241">
        <f t="shared" si="48"/>
        <v>11</v>
      </c>
      <c r="E241">
        <v>0.61</v>
      </c>
      <c r="F241" s="2">
        <f t="shared" si="50"/>
        <v>43.571428571428577</v>
      </c>
      <c r="G241">
        <v>0.01</v>
      </c>
      <c r="H241" s="2">
        <f t="shared" si="51"/>
        <v>0.7142857142857143</v>
      </c>
      <c r="I241">
        <v>0.66</v>
      </c>
      <c r="J241" s="2">
        <f t="shared" si="53"/>
        <v>47.142857142857146</v>
      </c>
      <c r="K241" s="2">
        <f t="shared" si="54"/>
        <v>2.857142857142855</v>
      </c>
      <c r="L241" s="60">
        <f t="shared" si="55"/>
        <v>6.0606060606060561</v>
      </c>
      <c r="M241" s="60"/>
      <c r="N241" s="60">
        <f t="shared" si="52"/>
        <v>46.665714285714294</v>
      </c>
      <c r="O241" s="2">
        <f t="shared" si="56"/>
        <v>-1.0121212121212002</v>
      </c>
    </row>
    <row r="242" spans="1:15" x14ac:dyDescent="0.2">
      <c r="A242">
        <v>4</v>
      </c>
      <c r="B242" s="61">
        <v>45258</v>
      </c>
      <c r="C242">
        <f t="shared" si="49"/>
        <v>2023</v>
      </c>
      <c r="D242">
        <f t="shared" si="48"/>
        <v>11</v>
      </c>
      <c r="E242">
        <v>0.65</v>
      </c>
      <c r="F242" s="2">
        <f t="shared" si="50"/>
        <v>46.428571428571431</v>
      </c>
      <c r="G242">
        <v>0.01</v>
      </c>
      <c r="H242" s="2">
        <f t="shared" si="51"/>
        <v>0.7142857142857143</v>
      </c>
      <c r="I242">
        <v>0.73</v>
      </c>
      <c r="J242" s="2">
        <f t="shared" si="53"/>
        <v>52.142857142857146</v>
      </c>
      <c r="K242" s="2">
        <f t="shared" si="54"/>
        <v>5.0000000000000009</v>
      </c>
      <c r="L242" s="60">
        <f t="shared" si="55"/>
        <v>9.589041095890412</v>
      </c>
      <c r="M242" s="60"/>
      <c r="N242" s="60">
        <f t="shared" si="52"/>
        <v>49.522857142857148</v>
      </c>
      <c r="O242" s="2">
        <f t="shared" si="56"/>
        <v>-5.02465753424657</v>
      </c>
    </row>
    <row r="243" spans="1:15" x14ac:dyDescent="0.2">
      <c r="A243">
        <v>4</v>
      </c>
      <c r="B243" s="61">
        <v>45265</v>
      </c>
      <c r="C243">
        <f t="shared" si="49"/>
        <v>2023</v>
      </c>
      <c r="D243">
        <f t="shared" si="48"/>
        <v>12</v>
      </c>
      <c r="E243">
        <v>0.63</v>
      </c>
      <c r="F243" s="2">
        <f t="shared" si="50"/>
        <v>45</v>
      </c>
      <c r="G243">
        <v>0.01</v>
      </c>
      <c r="H243" s="2">
        <f t="shared" si="51"/>
        <v>0.7142857142857143</v>
      </c>
      <c r="I243">
        <v>0.69</v>
      </c>
      <c r="J243" s="2">
        <f t="shared" si="53"/>
        <v>49.285714285714278</v>
      </c>
      <c r="K243" s="2">
        <f t="shared" si="54"/>
        <v>3.5714285714285632</v>
      </c>
      <c r="L243" s="60">
        <f t="shared" si="55"/>
        <v>7.246376811594188</v>
      </c>
      <c r="M243" s="60"/>
      <c r="N243" s="60">
        <f t="shared" si="52"/>
        <v>48.094285714285718</v>
      </c>
      <c r="O243" s="2">
        <f t="shared" si="56"/>
        <v>-2.4173913043478028</v>
      </c>
    </row>
    <row r="244" spans="1:15" x14ac:dyDescent="0.2">
      <c r="A244">
        <v>4</v>
      </c>
      <c r="B244" s="61">
        <v>45272</v>
      </c>
      <c r="C244">
        <f t="shared" si="49"/>
        <v>2023</v>
      </c>
      <c r="D244">
        <f t="shared" si="48"/>
        <v>12</v>
      </c>
      <c r="E244">
        <v>0.69</v>
      </c>
      <c r="F244" s="2">
        <f t="shared" si="50"/>
        <v>49.285714285714278</v>
      </c>
      <c r="G244">
        <v>0.01</v>
      </c>
      <c r="H244" s="2">
        <f t="shared" si="51"/>
        <v>0.7142857142857143</v>
      </c>
      <c r="I244">
        <v>0.83</v>
      </c>
      <c r="J244" s="2">
        <f t="shared" si="53"/>
        <v>59.285714285714285</v>
      </c>
      <c r="K244" s="2">
        <f t="shared" si="54"/>
        <v>9.2857142857142936</v>
      </c>
      <c r="L244" s="60">
        <f t="shared" si="55"/>
        <v>15.662650602409652</v>
      </c>
      <c r="M244" s="60"/>
      <c r="N244" s="60">
        <f t="shared" si="52"/>
        <v>52.379999999999995</v>
      </c>
      <c r="O244" s="2">
        <f t="shared" si="56"/>
        <v>-11.648192771084345</v>
      </c>
    </row>
    <row r="245" spans="1:15" x14ac:dyDescent="0.2">
      <c r="A245">
        <v>4</v>
      </c>
      <c r="B245" s="61">
        <v>45279</v>
      </c>
      <c r="C245">
        <f t="shared" si="49"/>
        <v>2023</v>
      </c>
      <c r="D245">
        <f t="shared" si="48"/>
        <v>12</v>
      </c>
      <c r="E245">
        <v>0.65</v>
      </c>
      <c r="F245" s="2">
        <f t="shared" si="50"/>
        <v>46.428571428571431</v>
      </c>
      <c r="G245">
        <v>0.01</v>
      </c>
      <c r="H245" s="2">
        <f t="shared" si="51"/>
        <v>0.7142857142857143</v>
      </c>
      <c r="I245">
        <v>0.73</v>
      </c>
      <c r="J245" s="2">
        <f t="shared" si="53"/>
        <v>52.142857142857146</v>
      </c>
      <c r="K245" s="2">
        <f t="shared" si="54"/>
        <v>5.0000000000000009</v>
      </c>
      <c r="L245" s="60">
        <f t="shared" si="55"/>
        <v>9.589041095890412</v>
      </c>
      <c r="M245" s="60"/>
      <c r="N245" s="60">
        <f t="shared" si="52"/>
        <v>49.522857142857148</v>
      </c>
      <c r="O245" s="2">
        <f t="shared" si="56"/>
        <v>-5.02465753424657</v>
      </c>
    </row>
    <row r="246" spans="1:15" x14ac:dyDescent="0.2">
      <c r="A246">
        <v>4</v>
      </c>
      <c r="B246" s="61">
        <v>45286</v>
      </c>
      <c r="C246">
        <f t="shared" si="49"/>
        <v>2023</v>
      </c>
      <c r="D246">
        <f t="shared" si="48"/>
        <v>12</v>
      </c>
      <c r="E246">
        <v>0.62</v>
      </c>
      <c r="F246" s="2">
        <f t="shared" si="50"/>
        <v>44.285714285714285</v>
      </c>
      <c r="G246">
        <v>0.01</v>
      </c>
      <c r="H246" s="2">
        <f t="shared" si="51"/>
        <v>0.7142857142857143</v>
      </c>
      <c r="I246">
        <v>0.76</v>
      </c>
      <c r="J246" s="2">
        <f t="shared" si="53"/>
        <v>54.285714285714285</v>
      </c>
      <c r="K246" s="2">
        <f t="shared" si="54"/>
        <v>9.2857142857142865</v>
      </c>
      <c r="L246" s="60">
        <f t="shared" si="55"/>
        <v>17.105263157894736</v>
      </c>
      <c r="M246" s="60"/>
      <c r="N246" s="60">
        <f t="shared" si="52"/>
        <v>47.38</v>
      </c>
      <c r="O246" s="2">
        <f t="shared" si="56"/>
        <v>-12.721052631578941</v>
      </c>
    </row>
    <row r="247" spans="1:15" x14ac:dyDescent="0.2">
      <c r="A247">
        <v>4</v>
      </c>
      <c r="B247" s="61">
        <v>45293</v>
      </c>
      <c r="C247">
        <f t="shared" si="49"/>
        <v>2024</v>
      </c>
      <c r="D247">
        <f t="shared" si="48"/>
        <v>1</v>
      </c>
      <c r="E247">
        <v>0.64</v>
      </c>
      <c r="F247" s="2">
        <f t="shared" si="50"/>
        <v>45.714285714285715</v>
      </c>
      <c r="G247">
        <v>0.01</v>
      </c>
      <c r="H247" s="2">
        <f t="shared" si="51"/>
        <v>0.7142857142857143</v>
      </c>
      <c r="I247">
        <v>0.7</v>
      </c>
      <c r="J247" s="2">
        <f t="shared" si="53"/>
        <v>49.999999999999993</v>
      </c>
      <c r="K247" s="2">
        <f t="shared" si="54"/>
        <v>3.5714285714285632</v>
      </c>
      <c r="L247" s="60">
        <f t="shared" si="55"/>
        <v>7.1428571428571273</v>
      </c>
      <c r="M247" s="60"/>
      <c r="N247" s="60">
        <f t="shared" si="52"/>
        <v>48.808571428571433</v>
      </c>
      <c r="O247" s="2">
        <f t="shared" si="56"/>
        <v>-2.3828571428571199</v>
      </c>
    </row>
    <row r="248" spans="1:15" x14ac:dyDescent="0.2">
      <c r="A248">
        <v>4</v>
      </c>
      <c r="B248" s="61">
        <v>45307</v>
      </c>
      <c r="C248">
        <f t="shared" si="49"/>
        <v>2024</v>
      </c>
      <c r="D248">
        <f t="shared" si="48"/>
        <v>1</v>
      </c>
      <c r="E248">
        <v>0.66</v>
      </c>
      <c r="F248" s="2">
        <f t="shared" si="50"/>
        <v>47.142857142857146</v>
      </c>
      <c r="G248">
        <v>0.01</v>
      </c>
      <c r="H248" s="2">
        <f t="shared" si="51"/>
        <v>0.7142857142857143</v>
      </c>
      <c r="I248">
        <v>0.69</v>
      </c>
      <c r="J248" s="2">
        <f t="shared" si="53"/>
        <v>49.285714285714278</v>
      </c>
      <c r="K248" s="2">
        <f t="shared" si="54"/>
        <v>1.4285714285714173</v>
      </c>
      <c r="L248" s="60">
        <f t="shared" si="55"/>
        <v>2.8985507246376585</v>
      </c>
      <c r="M248" s="60"/>
      <c r="N248" s="60">
        <f t="shared" si="52"/>
        <v>50.237142857142864</v>
      </c>
      <c r="O248" s="2">
        <f t="shared" si="56"/>
        <v>1.9304347826087258</v>
      </c>
    </row>
    <row r="249" spans="1:15" x14ac:dyDescent="0.2">
      <c r="A249">
        <v>4</v>
      </c>
      <c r="B249" s="61">
        <v>45314</v>
      </c>
      <c r="C249">
        <f t="shared" si="49"/>
        <v>2024</v>
      </c>
      <c r="D249">
        <f t="shared" si="48"/>
        <v>1</v>
      </c>
      <c r="E249">
        <v>0.65</v>
      </c>
      <c r="F249" s="2">
        <f t="shared" si="50"/>
        <v>46.428571428571431</v>
      </c>
      <c r="G249">
        <v>0.01</v>
      </c>
      <c r="H249" s="2">
        <f t="shared" si="51"/>
        <v>0.7142857142857143</v>
      </c>
      <c r="I249">
        <v>0.68</v>
      </c>
      <c r="J249" s="2">
        <f t="shared" si="53"/>
        <v>48.571428571428577</v>
      </c>
      <c r="K249" s="2">
        <f t="shared" si="54"/>
        <v>1.4285714285714315</v>
      </c>
      <c r="L249" s="60">
        <f t="shared" si="55"/>
        <v>2.9411764705882413</v>
      </c>
      <c r="M249" s="60"/>
      <c r="N249" s="60">
        <f t="shared" si="52"/>
        <v>49.522857142857148</v>
      </c>
      <c r="O249" s="2">
        <f t="shared" si="56"/>
        <v>1.9588235294117657</v>
      </c>
    </row>
    <row r="250" spans="1:15" x14ac:dyDescent="0.2">
      <c r="A250">
        <v>4</v>
      </c>
      <c r="B250" s="61">
        <v>45321</v>
      </c>
      <c r="C250">
        <f t="shared" si="49"/>
        <v>2024</v>
      </c>
      <c r="D250">
        <f t="shared" si="48"/>
        <v>1</v>
      </c>
      <c r="E250">
        <v>0.68</v>
      </c>
      <c r="F250" s="2">
        <f t="shared" si="50"/>
        <v>48.571428571428577</v>
      </c>
      <c r="G250">
        <v>0.01</v>
      </c>
      <c r="H250" s="2">
        <f t="shared" si="51"/>
        <v>0.7142857142857143</v>
      </c>
      <c r="I250">
        <v>0.7</v>
      </c>
      <c r="J250" s="2">
        <f t="shared" si="53"/>
        <v>49.999999999999993</v>
      </c>
      <c r="K250" s="2">
        <f t="shared" si="54"/>
        <v>0.71428571428570209</v>
      </c>
      <c r="L250" s="60">
        <f t="shared" si="55"/>
        <v>1.4285714285714044</v>
      </c>
      <c r="M250" s="60"/>
      <c r="N250" s="60">
        <f t="shared" si="52"/>
        <v>51.665714285714294</v>
      </c>
      <c r="O250" s="2">
        <f t="shared" si="56"/>
        <v>3.3314285714286034</v>
      </c>
    </row>
    <row r="251" spans="1:15" x14ac:dyDescent="0.2">
      <c r="A251">
        <v>4</v>
      </c>
      <c r="B251" s="61">
        <v>45328</v>
      </c>
      <c r="C251">
        <f t="shared" si="49"/>
        <v>2024</v>
      </c>
      <c r="D251">
        <f t="shared" si="48"/>
        <v>2</v>
      </c>
      <c r="E251">
        <v>0.64</v>
      </c>
      <c r="F251" s="2">
        <f t="shared" si="50"/>
        <v>45.714285714285715</v>
      </c>
      <c r="G251">
        <v>0.02</v>
      </c>
      <c r="H251" s="2">
        <f t="shared" si="51"/>
        <v>1.4285714285714286</v>
      </c>
      <c r="I251">
        <v>0.66</v>
      </c>
      <c r="J251" s="2">
        <f t="shared" si="53"/>
        <v>47.142857142857146</v>
      </c>
      <c r="K251" s="2">
        <f t="shared" si="54"/>
        <v>1.9984014443252818E-15</v>
      </c>
      <c r="L251" s="60">
        <f t="shared" si="55"/>
        <v>4.2390333667505975E-15</v>
      </c>
      <c r="M251" s="60"/>
      <c r="N251" s="60">
        <f t="shared" si="52"/>
        <v>49.522857142857148</v>
      </c>
      <c r="O251" s="2">
        <f t="shared" si="56"/>
        <v>5.0484848484848532</v>
      </c>
    </row>
    <row r="252" spans="1:15" x14ac:dyDescent="0.2">
      <c r="A252">
        <v>4</v>
      </c>
      <c r="B252" s="61">
        <v>45335</v>
      </c>
      <c r="C252">
        <f t="shared" si="49"/>
        <v>2024</v>
      </c>
      <c r="D252">
        <f t="shared" si="48"/>
        <v>2</v>
      </c>
      <c r="E252">
        <v>0.61</v>
      </c>
      <c r="F252" s="2">
        <f t="shared" si="50"/>
        <v>43.571428571428577</v>
      </c>
      <c r="G252">
        <v>0.01</v>
      </c>
      <c r="H252" s="2">
        <f t="shared" si="51"/>
        <v>0.7142857142857143</v>
      </c>
      <c r="I252">
        <v>0.69</v>
      </c>
      <c r="J252" s="2">
        <f t="shared" si="53"/>
        <v>49.285714285714278</v>
      </c>
      <c r="K252" s="2">
        <f t="shared" si="54"/>
        <v>4.9999999999999867</v>
      </c>
      <c r="L252" s="60">
        <f t="shared" si="55"/>
        <v>10.144927536231858</v>
      </c>
      <c r="M252" s="60"/>
      <c r="N252" s="60">
        <f t="shared" si="52"/>
        <v>46.665714285714294</v>
      </c>
      <c r="O252" s="2">
        <f t="shared" si="56"/>
        <v>-5.3159420289854742</v>
      </c>
    </row>
    <row r="253" spans="1:15" x14ac:dyDescent="0.2">
      <c r="A253">
        <v>4</v>
      </c>
      <c r="B253" s="61">
        <v>45342</v>
      </c>
      <c r="C253">
        <f t="shared" si="49"/>
        <v>2024</v>
      </c>
      <c r="D253">
        <f t="shared" si="48"/>
        <v>2</v>
      </c>
      <c r="E253">
        <v>0.65</v>
      </c>
      <c r="F253" s="2">
        <f t="shared" si="50"/>
        <v>46.428571428571431</v>
      </c>
      <c r="G253">
        <v>0.01</v>
      </c>
      <c r="H253" s="2">
        <f t="shared" si="51"/>
        <v>0.7142857142857143</v>
      </c>
      <c r="I253">
        <v>0.67</v>
      </c>
      <c r="J253" s="2">
        <f t="shared" ref="J253:J284" si="57">(I253/14)*1000</f>
        <v>47.857142857142861</v>
      </c>
      <c r="K253" s="2">
        <f t="shared" ref="K253:K284" si="58">J253-F253-H253</f>
        <v>0.7142857142857163</v>
      </c>
      <c r="L253" s="60">
        <f t="shared" ref="L253:L284" si="59">(K253/J253)*100</f>
        <v>1.4925373134328399</v>
      </c>
      <c r="M253" s="60"/>
      <c r="N253" s="60">
        <f t="shared" si="52"/>
        <v>49.522857142857148</v>
      </c>
      <c r="O253" s="2">
        <f t="shared" si="56"/>
        <v>3.480597014925376</v>
      </c>
    </row>
    <row r="254" spans="1:15" x14ac:dyDescent="0.2">
      <c r="A254">
        <v>4</v>
      </c>
      <c r="B254" s="61">
        <v>45349</v>
      </c>
      <c r="C254">
        <f t="shared" si="49"/>
        <v>2024</v>
      </c>
      <c r="D254">
        <f t="shared" si="48"/>
        <v>2</v>
      </c>
      <c r="E254">
        <v>0.64</v>
      </c>
      <c r="F254" s="2">
        <f t="shared" si="50"/>
        <v>45.714285714285715</v>
      </c>
      <c r="G254">
        <v>0.01</v>
      </c>
      <c r="H254" s="2">
        <f t="shared" si="51"/>
        <v>0.7142857142857143</v>
      </c>
      <c r="I254">
        <v>0.68</v>
      </c>
      <c r="J254" s="2">
        <f t="shared" si="57"/>
        <v>48.571428571428577</v>
      </c>
      <c r="K254" s="2">
        <f t="shared" si="58"/>
        <v>2.1428571428571468</v>
      </c>
      <c r="L254" s="60">
        <f t="shared" si="59"/>
        <v>4.4117647058823612</v>
      </c>
      <c r="M254" s="60"/>
      <c r="N254" s="60">
        <f t="shared" si="52"/>
        <v>48.808571428571433</v>
      </c>
      <c r="O254" s="2">
        <f t="shared" si="56"/>
        <v>0.48823529411764599</v>
      </c>
    </row>
    <row r="255" spans="1:15" x14ac:dyDescent="0.2">
      <c r="A255">
        <v>4</v>
      </c>
      <c r="B255" s="61">
        <v>44990</v>
      </c>
      <c r="C255">
        <f t="shared" si="49"/>
        <v>2023</v>
      </c>
      <c r="D255">
        <f t="shared" si="48"/>
        <v>3</v>
      </c>
      <c r="E255">
        <v>0.63</v>
      </c>
      <c r="F255" s="2">
        <f t="shared" si="50"/>
        <v>45</v>
      </c>
      <c r="G255">
        <v>0.01</v>
      </c>
      <c r="H255" s="2">
        <f t="shared" si="51"/>
        <v>0.7142857142857143</v>
      </c>
      <c r="I255">
        <v>0.68</v>
      </c>
      <c r="J255" s="2">
        <f t="shared" si="57"/>
        <v>48.571428571428577</v>
      </c>
      <c r="K255" s="2">
        <f t="shared" si="58"/>
        <v>2.8571428571428621</v>
      </c>
      <c r="L255" s="60">
        <f t="shared" si="59"/>
        <v>5.8823529411764799</v>
      </c>
      <c r="M255" s="60"/>
      <c r="N255" s="60">
        <f t="shared" si="52"/>
        <v>48.094285714285718</v>
      </c>
      <c r="O255" s="2">
        <f t="shared" si="56"/>
        <v>-0.98235294117647365</v>
      </c>
    </row>
    <row r="256" spans="1:15" x14ac:dyDescent="0.2">
      <c r="A256">
        <v>4</v>
      </c>
      <c r="B256" s="61">
        <v>45363</v>
      </c>
      <c r="C256">
        <f t="shared" si="49"/>
        <v>2024</v>
      </c>
      <c r="D256">
        <f t="shared" si="48"/>
        <v>3</v>
      </c>
      <c r="E256">
        <v>0.66</v>
      </c>
      <c r="F256" s="2">
        <f t="shared" si="50"/>
        <v>47.142857142857146</v>
      </c>
      <c r="G256">
        <v>0.01</v>
      </c>
      <c r="H256" s="2">
        <f t="shared" si="51"/>
        <v>0.7142857142857143</v>
      </c>
      <c r="I256">
        <v>0.73</v>
      </c>
      <c r="J256" s="2">
        <f t="shared" si="57"/>
        <v>52.142857142857146</v>
      </c>
      <c r="K256" s="2">
        <f t="shared" si="58"/>
        <v>4.2857142857142856</v>
      </c>
      <c r="L256" s="60">
        <f t="shared" si="59"/>
        <v>8.2191780821917799</v>
      </c>
      <c r="M256" s="60"/>
      <c r="N256" s="60">
        <f t="shared" si="52"/>
        <v>50.237142857142864</v>
      </c>
      <c r="O256" s="2">
        <f t="shared" si="56"/>
        <v>-3.654794520547938</v>
      </c>
    </row>
    <row r="257" spans="1:15" x14ac:dyDescent="0.2">
      <c r="A257">
        <v>4</v>
      </c>
      <c r="B257" s="61">
        <v>45370</v>
      </c>
      <c r="C257">
        <f t="shared" si="49"/>
        <v>2024</v>
      </c>
      <c r="D257">
        <f t="shared" si="48"/>
        <v>3</v>
      </c>
      <c r="E257">
        <v>0.62</v>
      </c>
      <c r="F257" s="2">
        <f t="shared" si="50"/>
        <v>44.285714285714285</v>
      </c>
      <c r="G257">
        <v>0.01</v>
      </c>
      <c r="H257" s="2">
        <f t="shared" si="51"/>
        <v>0.7142857142857143</v>
      </c>
      <c r="I257">
        <v>0.65</v>
      </c>
      <c r="J257" s="2">
        <f t="shared" si="57"/>
        <v>46.428571428571431</v>
      </c>
      <c r="K257" s="2">
        <f t="shared" si="58"/>
        <v>1.4285714285714315</v>
      </c>
      <c r="L257" s="60">
        <f t="shared" si="59"/>
        <v>3.0769230769230829</v>
      </c>
      <c r="M257" s="60"/>
      <c r="N257" s="60">
        <f t="shared" si="52"/>
        <v>47.38</v>
      </c>
      <c r="O257" s="2">
        <f t="shared" si="56"/>
        <v>2.0492307692307703</v>
      </c>
    </row>
    <row r="258" spans="1:15" x14ac:dyDescent="0.2">
      <c r="A258">
        <v>4</v>
      </c>
      <c r="B258" s="61">
        <v>45377</v>
      </c>
      <c r="C258">
        <f t="shared" si="49"/>
        <v>2024</v>
      </c>
      <c r="D258">
        <f t="shared" si="48"/>
        <v>3</v>
      </c>
      <c r="E258">
        <v>0.62</v>
      </c>
      <c r="F258" s="2">
        <f t="shared" si="50"/>
        <v>44.285714285714285</v>
      </c>
      <c r="G258">
        <v>0.01</v>
      </c>
      <c r="H258" s="2">
        <f t="shared" si="51"/>
        <v>0.7142857142857143</v>
      </c>
      <c r="I258">
        <v>0.66</v>
      </c>
      <c r="J258" s="2">
        <f t="shared" si="57"/>
        <v>47.142857142857146</v>
      </c>
      <c r="K258" s="2">
        <f t="shared" si="58"/>
        <v>2.1428571428571468</v>
      </c>
      <c r="L258" s="60">
        <f t="shared" si="59"/>
        <v>4.545454545454553</v>
      </c>
      <c r="M258" s="60"/>
      <c r="N258" s="60">
        <f t="shared" si="52"/>
        <v>47.38</v>
      </c>
      <c r="O258" s="2">
        <f t="shared" si="56"/>
        <v>0.50303030303030194</v>
      </c>
    </row>
    <row r="259" spans="1:15" x14ac:dyDescent="0.2">
      <c r="A259">
        <v>4</v>
      </c>
      <c r="B259" s="61">
        <v>45384</v>
      </c>
      <c r="C259">
        <f t="shared" si="49"/>
        <v>2024</v>
      </c>
      <c r="D259">
        <f t="shared" si="48"/>
        <v>4</v>
      </c>
      <c r="E259">
        <v>0.61</v>
      </c>
      <c r="F259" s="2">
        <f t="shared" si="50"/>
        <v>43.571428571428577</v>
      </c>
      <c r="G259">
        <v>0</v>
      </c>
      <c r="H259" s="2">
        <f t="shared" si="51"/>
        <v>0</v>
      </c>
      <c r="I259">
        <v>0.65</v>
      </c>
      <c r="J259" s="2">
        <f t="shared" si="57"/>
        <v>46.428571428571431</v>
      </c>
      <c r="K259" s="2">
        <f t="shared" si="58"/>
        <v>2.8571428571428541</v>
      </c>
      <c r="L259" s="60">
        <f t="shared" si="59"/>
        <v>6.1538461538461471</v>
      </c>
      <c r="M259" s="60"/>
      <c r="N259" s="60">
        <f t="shared" si="52"/>
        <v>45.951428571428579</v>
      </c>
      <c r="O259" s="2">
        <f t="shared" si="56"/>
        <v>-1.0276923076922957</v>
      </c>
    </row>
    <row r="260" spans="1:15" x14ac:dyDescent="0.2">
      <c r="A260">
        <v>4</v>
      </c>
      <c r="B260" s="61">
        <v>45391</v>
      </c>
      <c r="C260">
        <f t="shared" si="49"/>
        <v>2024</v>
      </c>
      <c r="D260">
        <f t="shared" si="48"/>
        <v>4</v>
      </c>
      <c r="E260">
        <v>0.68</v>
      </c>
      <c r="F260" s="2">
        <f t="shared" si="50"/>
        <v>48.571428571428577</v>
      </c>
      <c r="G260">
        <v>0.01</v>
      </c>
      <c r="H260" s="2">
        <f t="shared" si="51"/>
        <v>0.7142857142857143</v>
      </c>
      <c r="I260">
        <v>0.72</v>
      </c>
      <c r="J260" s="2">
        <f t="shared" si="57"/>
        <v>51.428571428571431</v>
      </c>
      <c r="K260" s="2">
        <f t="shared" si="58"/>
        <v>2.1428571428571397</v>
      </c>
      <c r="L260" s="60">
        <f t="shared" si="59"/>
        <v>4.1666666666666599</v>
      </c>
      <c r="M260" s="60"/>
      <c r="N260" s="60">
        <f t="shared" si="52"/>
        <v>51.665714285714294</v>
      </c>
      <c r="O260" s="2">
        <f t="shared" si="56"/>
        <v>0.46111111111112391</v>
      </c>
    </row>
    <row r="261" spans="1:15" x14ac:dyDescent="0.2">
      <c r="A261">
        <v>4</v>
      </c>
      <c r="B261" s="61">
        <v>45398</v>
      </c>
      <c r="C261">
        <f t="shared" si="49"/>
        <v>2024</v>
      </c>
      <c r="D261">
        <f t="shared" si="48"/>
        <v>4</v>
      </c>
      <c r="E261">
        <v>0.67</v>
      </c>
      <c r="F261" s="2">
        <f t="shared" si="50"/>
        <v>47.857142857142861</v>
      </c>
      <c r="G261">
        <v>0.01</v>
      </c>
      <c r="H261" s="2">
        <f t="shared" si="51"/>
        <v>0.7142857142857143</v>
      </c>
      <c r="I261">
        <v>0.7</v>
      </c>
      <c r="J261" s="2">
        <f t="shared" si="57"/>
        <v>49.999999999999993</v>
      </c>
      <c r="K261" s="2">
        <f t="shared" si="58"/>
        <v>1.4285714285714173</v>
      </c>
      <c r="L261" s="60">
        <f t="shared" si="59"/>
        <v>2.857142857142835</v>
      </c>
      <c r="M261" s="60"/>
      <c r="N261" s="60">
        <f t="shared" si="52"/>
        <v>50.951428571428579</v>
      </c>
      <c r="O261" s="2">
        <f t="shared" si="56"/>
        <v>1.9028571428571723</v>
      </c>
    </row>
    <row r="262" spans="1:15" x14ac:dyDescent="0.2">
      <c r="A262">
        <v>4</v>
      </c>
      <c r="B262" s="61">
        <v>45405</v>
      </c>
      <c r="C262">
        <f t="shared" si="49"/>
        <v>2024</v>
      </c>
      <c r="D262">
        <f t="shared" si="48"/>
        <v>4</v>
      </c>
      <c r="E262">
        <v>0.62</v>
      </c>
      <c r="F262" s="2">
        <f t="shared" si="50"/>
        <v>44.285714285714285</v>
      </c>
      <c r="G262">
        <v>0.01</v>
      </c>
      <c r="H262" s="2">
        <f t="shared" si="51"/>
        <v>0.7142857142857143</v>
      </c>
      <c r="I262">
        <v>0.66</v>
      </c>
      <c r="J262" s="2">
        <f t="shared" si="57"/>
        <v>47.142857142857146</v>
      </c>
      <c r="K262" s="2">
        <f t="shared" si="58"/>
        <v>2.1428571428571468</v>
      </c>
      <c r="L262" s="60">
        <f t="shared" si="59"/>
        <v>4.545454545454553</v>
      </c>
      <c r="M262" s="60"/>
      <c r="N262" s="60">
        <f t="shared" si="52"/>
        <v>47.38</v>
      </c>
      <c r="O262" s="2">
        <f t="shared" si="56"/>
        <v>0.50303030303030194</v>
      </c>
    </row>
    <row r="263" spans="1:15" x14ac:dyDescent="0.2">
      <c r="A263">
        <v>4</v>
      </c>
      <c r="B263" s="61">
        <v>45412</v>
      </c>
      <c r="C263">
        <f t="shared" si="49"/>
        <v>2024</v>
      </c>
      <c r="D263">
        <f t="shared" si="48"/>
        <v>4</v>
      </c>
      <c r="E263">
        <v>0.61</v>
      </c>
      <c r="F263" s="2">
        <f t="shared" si="50"/>
        <v>43.571428571428577</v>
      </c>
      <c r="G263">
        <v>0.01</v>
      </c>
      <c r="H263" s="2">
        <f t="shared" si="51"/>
        <v>0.7142857142857143</v>
      </c>
      <c r="I263">
        <v>0.67</v>
      </c>
      <c r="J263" s="2">
        <f t="shared" si="57"/>
        <v>47.857142857142861</v>
      </c>
      <c r="K263" s="2">
        <f t="shared" si="58"/>
        <v>3.5714285714285703</v>
      </c>
      <c r="L263" s="60">
        <f t="shared" si="59"/>
        <v>7.4626865671641758</v>
      </c>
      <c r="M263" s="60"/>
      <c r="N263" s="60">
        <f t="shared" si="52"/>
        <v>46.665714285714294</v>
      </c>
      <c r="O263" s="2">
        <f t="shared" si="56"/>
        <v>-2.4895522388059605</v>
      </c>
    </row>
    <row r="264" spans="1:15" x14ac:dyDescent="0.2">
      <c r="A264">
        <v>4</v>
      </c>
      <c r="B264" s="61">
        <v>45418</v>
      </c>
      <c r="C264">
        <f t="shared" si="49"/>
        <v>2024</v>
      </c>
      <c r="D264">
        <f t="shared" si="48"/>
        <v>5</v>
      </c>
      <c r="E264">
        <v>0.57999999999999996</v>
      </c>
      <c r="F264" s="2">
        <f t="shared" si="50"/>
        <v>41.428571428571423</v>
      </c>
      <c r="G264">
        <v>0.02</v>
      </c>
      <c r="H264" s="2">
        <f t="shared" si="51"/>
        <v>1.4285714285714286</v>
      </c>
      <c r="I264">
        <v>0.62</v>
      </c>
      <c r="J264" s="2">
        <f t="shared" si="57"/>
        <v>44.285714285714285</v>
      </c>
      <c r="K264" s="2">
        <f t="shared" si="58"/>
        <v>1.4285714285714326</v>
      </c>
      <c r="L264" s="60">
        <f t="shared" si="59"/>
        <v>3.2258064516129124</v>
      </c>
      <c r="M264" s="60"/>
      <c r="N264" s="60">
        <f t="shared" si="52"/>
        <v>45.237142857142857</v>
      </c>
      <c r="O264" s="2">
        <f t="shared" si="56"/>
        <v>2.1483870967741949</v>
      </c>
    </row>
    <row r="265" spans="1:15" x14ac:dyDescent="0.2">
      <c r="A265">
        <v>4</v>
      </c>
      <c r="B265" s="61">
        <v>45426</v>
      </c>
      <c r="C265">
        <f t="shared" si="49"/>
        <v>2024</v>
      </c>
      <c r="D265">
        <f t="shared" si="48"/>
        <v>5</v>
      </c>
      <c r="E265">
        <v>0.56999999999999995</v>
      </c>
      <c r="F265" s="2">
        <f t="shared" si="50"/>
        <v>40.714285714285708</v>
      </c>
      <c r="G265">
        <v>0.01</v>
      </c>
      <c r="H265" s="2">
        <f t="shared" si="51"/>
        <v>0.7142857142857143</v>
      </c>
      <c r="I265">
        <v>0.59</v>
      </c>
      <c r="J265" s="2">
        <f t="shared" si="57"/>
        <v>42.142857142857139</v>
      </c>
      <c r="K265" s="2">
        <f t="shared" si="58"/>
        <v>0.7142857142857163</v>
      </c>
      <c r="L265" s="60">
        <f t="shared" si="59"/>
        <v>1.6949152542372929</v>
      </c>
      <c r="M265" s="60"/>
      <c r="N265" s="60">
        <f t="shared" si="52"/>
        <v>43.808571428571426</v>
      </c>
      <c r="O265" s="2">
        <f t="shared" si="56"/>
        <v>3.9525423728813598</v>
      </c>
    </row>
    <row r="266" spans="1:15" x14ac:dyDescent="0.2">
      <c r="A266">
        <v>4</v>
      </c>
      <c r="B266" s="61">
        <v>45468</v>
      </c>
      <c r="C266">
        <f t="shared" si="49"/>
        <v>2024</v>
      </c>
      <c r="D266">
        <f t="shared" si="48"/>
        <v>6</v>
      </c>
      <c r="E266">
        <v>0.43</v>
      </c>
      <c r="F266" s="2">
        <f t="shared" si="50"/>
        <v>30.714285714285715</v>
      </c>
      <c r="G266">
        <v>0.01</v>
      </c>
      <c r="H266" s="2">
        <f t="shared" si="51"/>
        <v>0.7142857142857143</v>
      </c>
      <c r="I266">
        <v>0.48</v>
      </c>
      <c r="J266" s="2">
        <f t="shared" si="57"/>
        <v>34.285714285714285</v>
      </c>
      <c r="K266" s="2">
        <f t="shared" si="58"/>
        <v>2.857142857142855</v>
      </c>
      <c r="L266" s="60">
        <f t="shared" si="59"/>
        <v>8.3333333333333268</v>
      </c>
      <c r="M266" s="60"/>
      <c r="N266" s="60">
        <f t="shared" si="52"/>
        <v>33.808571428571433</v>
      </c>
      <c r="O266" s="2">
        <f t="shared" si="56"/>
        <v>-1.3916666666666504</v>
      </c>
    </row>
    <row r="267" spans="1:15" x14ac:dyDescent="0.2">
      <c r="A267">
        <v>4</v>
      </c>
      <c r="B267" s="61">
        <v>45475</v>
      </c>
      <c r="C267">
        <f t="shared" si="49"/>
        <v>2024</v>
      </c>
      <c r="D267">
        <f t="shared" si="48"/>
        <v>7</v>
      </c>
      <c r="E267">
        <v>0.44</v>
      </c>
      <c r="F267" s="2">
        <f t="shared" si="50"/>
        <v>31.428571428571431</v>
      </c>
      <c r="G267">
        <v>0.01</v>
      </c>
      <c r="H267" s="2">
        <f t="shared" si="51"/>
        <v>0.7142857142857143</v>
      </c>
      <c r="I267">
        <v>0.48</v>
      </c>
      <c r="J267" s="2">
        <f t="shared" si="57"/>
        <v>34.285714285714285</v>
      </c>
      <c r="K267" s="2">
        <f t="shared" si="58"/>
        <v>2.1428571428571397</v>
      </c>
      <c r="L267" s="60">
        <f t="shared" si="59"/>
        <v>6.2499999999999911</v>
      </c>
      <c r="M267" s="60"/>
      <c r="N267" s="60">
        <f t="shared" si="52"/>
        <v>34.522857142857148</v>
      </c>
      <c r="O267" s="2">
        <f t="shared" si="56"/>
        <v>0.69166666666668597</v>
      </c>
    </row>
    <row r="268" spans="1:15" x14ac:dyDescent="0.2">
      <c r="A268">
        <v>4</v>
      </c>
      <c r="B268" s="61">
        <v>45482</v>
      </c>
      <c r="C268">
        <f t="shared" si="49"/>
        <v>2024</v>
      </c>
      <c r="D268">
        <f t="shared" si="48"/>
        <v>7</v>
      </c>
      <c r="E268">
        <v>0.34</v>
      </c>
      <c r="F268" s="2">
        <f t="shared" si="50"/>
        <v>24.285714285714288</v>
      </c>
      <c r="G268">
        <v>0.01</v>
      </c>
      <c r="H268" s="2">
        <f t="shared" si="51"/>
        <v>0.7142857142857143</v>
      </c>
      <c r="I268">
        <v>0.38</v>
      </c>
      <c r="J268" s="2">
        <f t="shared" si="57"/>
        <v>27.142857142857142</v>
      </c>
      <c r="K268" s="2">
        <f t="shared" si="58"/>
        <v>2.1428571428571397</v>
      </c>
      <c r="L268" s="60">
        <f t="shared" si="59"/>
        <v>7.8947368421052513</v>
      </c>
      <c r="M268" s="60"/>
      <c r="N268" s="60">
        <f t="shared" si="52"/>
        <v>27.380000000000003</v>
      </c>
      <c r="O268" s="2">
        <f t="shared" si="56"/>
        <v>0.87368421052632705</v>
      </c>
    </row>
    <row r="269" spans="1:15" x14ac:dyDescent="0.2">
      <c r="A269">
        <v>4</v>
      </c>
      <c r="B269" s="61">
        <v>45489</v>
      </c>
      <c r="C269">
        <f t="shared" si="49"/>
        <v>2024</v>
      </c>
      <c r="D269">
        <f t="shared" ref="D269:D292" si="60">MONTH(B269)</f>
        <v>7</v>
      </c>
      <c r="E269">
        <v>0.2</v>
      </c>
      <c r="F269" s="2">
        <f t="shared" si="50"/>
        <v>14.285714285714286</v>
      </c>
      <c r="G269">
        <v>0.02</v>
      </c>
      <c r="H269" s="2">
        <f t="shared" si="51"/>
        <v>1.4285714285714286</v>
      </c>
      <c r="I269">
        <v>0.22</v>
      </c>
      <c r="J269" s="2">
        <f t="shared" si="57"/>
        <v>15.714285714285715</v>
      </c>
      <c r="K269" s="2">
        <f t="shared" si="58"/>
        <v>0</v>
      </c>
      <c r="L269" s="60">
        <f t="shared" si="59"/>
        <v>0</v>
      </c>
      <c r="M269" s="60"/>
      <c r="N269" s="60">
        <f t="shared" si="52"/>
        <v>18.094285714285714</v>
      </c>
      <c r="O269" s="2">
        <f t="shared" si="56"/>
        <v>15.145454545454538</v>
      </c>
    </row>
    <row r="270" spans="1:15" x14ac:dyDescent="0.2">
      <c r="A270">
        <v>4</v>
      </c>
      <c r="B270" s="61">
        <v>45496</v>
      </c>
      <c r="C270">
        <f t="shared" ref="C270:C292" si="61">YEAR(B270)</f>
        <v>2024</v>
      </c>
      <c r="D270">
        <f t="shared" si="60"/>
        <v>7</v>
      </c>
      <c r="E270">
        <v>0.56000000000000005</v>
      </c>
      <c r="F270" s="2">
        <f t="shared" ref="F270:F292" si="62">(E270/14)*1000</f>
        <v>40</v>
      </c>
      <c r="G270">
        <v>0.01</v>
      </c>
      <c r="H270" s="2">
        <f t="shared" ref="H270:H292" si="63">(G270/14)*1000</f>
        <v>0.7142857142857143</v>
      </c>
      <c r="I270">
        <v>0.59</v>
      </c>
      <c r="J270" s="2">
        <f t="shared" si="57"/>
        <v>42.142857142857139</v>
      </c>
      <c r="K270" s="2">
        <f t="shared" si="58"/>
        <v>1.4285714285714244</v>
      </c>
      <c r="L270" s="60">
        <f t="shared" si="59"/>
        <v>3.3898305084745664</v>
      </c>
      <c r="M270" s="60"/>
      <c r="N270" s="60">
        <f t="shared" ref="N270:N292" si="64">F270+H270+2.38</f>
        <v>43.094285714285718</v>
      </c>
      <c r="O270" s="2">
        <f t="shared" si="56"/>
        <v>2.2576271186440859</v>
      </c>
    </row>
    <row r="271" spans="1:15" x14ac:dyDescent="0.2">
      <c r="A271">
        <v>4</v>
      </c>
      <c r="B271" s="61">
        <v>45503</v>
      </c>
      <c r="C271">
        <f t="shared" si="61"/>
        <v>2024</v>
      </c>
      <c r="D271">
        <f t="shared" si="60"/>
        <v>7</v>
      </c>
      <c r="E271">
        <v>0.34</v>
      </c>
      <c r="F271" s="2">
        <f t="shared" si="62"/>
        <v>24.285714285714288</v>
      </c>
      <c r="G271">
        <v>0.01</v>
      </c>
      <c r="H271" s="2">
        <f t="shared" si="63"/>
        <v>0.7142857142857143</v>
      </c>
      <c r="I271">
        <v>0.4</v>
      </c>
      <c r="J271" s="2">
        <f t="shared" si="57"/>
        <v>28.571428571428573</v>
      </c>
      <c r="K271" s="2">
        <f t="shared" si="58"/>
        <v>3.5714285714285703</v>
      </c>
      <c r="L271" s="60">
        <f t="shared" si="59"/>
        <v>12.499999999999996</v>
      </c>
      <c r="M271" s="60"/>
      <c r="N271" s="60">
        <f t="shared" si="64"/>
        <v>27.380000000000003</v>
      </c>
      <c r="O271" s="2">
        <f t="shared" si="56"/>
        <v>-4.1699999999999964</v>
      </c>
    </row>
    <row r="272" spans="1:15" x14ac:dyDescent="0.2">
      <c r="A272">
        <v>4</v>
      </c>
      <c r="B272" s="61">
        <v>45510</v>
      </c>
      <c r="C272">
        <f t="shared" si="61"/>
        <v>2024</v>
      </c>
      <c r="D272">
        <f t="shared" si="60"/>
        <v>8</v>
      </c>
      <c r="E272">
        <v>0.31</v>
      </c>
      <c r="F272" s="2">
        <f t="shared" si="62"/>
        <v>22.142857142857142</v>
      </c>
      <c r="G272">
        <v>0.02</v>
      </c>
      <c r="H272" s="2">
        <f t="shared" si="63"/>
        <v>1.4285714285714286</v>
      </c>
      <c r="I272">
        <v>0.35</v>
      </c>
      <c r="J272" s="2">
        <f t="shared" si="57"/>
        <v>24.999999999999996</v>
      </c>
      <c r="K272" s="2">
        <f t="shared" si="58"/>
        <v>1.4285714285714255</v>
      </c>
      <c r="L272" s="60">
        <f t="shared" si="59"/>
        <v>5.7142857142857029</v>
      </c>
      <c r="M272" s="60"/>
      <c r="N272" s="60">
        <f t="shared" si="64"/>
        <v>25.951428571428568</v>
      </c>
      <c r="O272" s="2">
        <f t="shared" si="56"/>
        <v>3.8057142857142887</v>
      </c>
    </row>
    <row r="273" spans="1:15" x14ac:dyDescent="0.2">
      <c r="A273">
        <v>4</v>
      </c>
      <c r="B273" s="61">
        <v>45517</v>
      </c>
      <c r="C273">
        <f t="shared" si="61"/>
        <v>2024</v>
      </c>
      <c r="D273">
        <f t="shared" si="60"/>
        <v>8</v>
      </c>
      <c r="E273">
        <v>0.43</v>
      </c>
      <c r="F273" s="2">
        <f t="shared" si="62"/>
        <v>30.714285714285715</v>
      </c>
      <c r="G273">
        <v>0.01</v>
      </c>
      <c r="H273" s="2">
        <f t="shared" si="63"/>
        <v>0.7142857142857143</v>
      </c>
      <c r="I273">
        <v>0.51</v>
      </c>
      <c r="J273" s="2">
        <f t="shared" si="57"/>
        <v>36.428571428571431</v>
      </c>
      <c r="K273" s="2">
        <f t="shared" si="58"/>
        <v>5.0000000000000009</v>
      </c>
      <c r="L273" s="60">
        <f t="shared" si="59"/>
        <v>13.725490196078432</v>
      </c>
      <c r="M273" s="60"/>
      <c r="N273" s="60">
        <f t="shared" si="64"/>
        <v>33.808571428571433</v>
      </c>
      <c r="O273" s="2">
        <f t="shared" si="56"/>
        <v>-7.1921568627450903</v>
      </c>
    </row>
    <row r="274" spans="1:15" x14ac:dyDescent="0.2">
      <c r="A274">
        <v>4</v>
      </c>
      <c r="B274" s="61">
        <v>45524</v>
      </c>
      <c r="C274">
        <f t="shared" si="61"/>
        <v>2024</v>
      </c>
      <c r="D274">
        <f t="shared" si="60"/>
        <v>8</v>
      </c>
      <c r="E274">
        <v>0.47</v>
      </c>
      <c r="F274" s="2">
        <f t="shared" si="62"/>
        <v>33.571428571428569</v>
      </c>
      <c r="G274">
        <v>0.02</v>
      </c>
      <c r="H274" s="2">
        <f t="shared" si="63"/>
        <v>1.4285714285714286</v>
      </c>
      <c r="I274">
        <v>0.5</v>
      </c>
      <c r="J274" s="2">
        <f t="shared" si="57"/>
        <v>35.714285714285715</v>
      </c>
      <c r="K274" s="2">
        <f t="shared" si="58"/>
        <v>0.7142857142857173</v>
      </c>
      <c r="L274" s="60">
        <f t="shared" si="59"/>
        <v>2.0000000000000084</v>
      </c>
      <c r="M274" s="60"/>
      <c r="N274" s="60">
        <f t="shared" si="64"/>
        <v>37.380000000000003</v>
      </c>
      <c r="O274" s="2">
        <f t="shared" si="56"/>
        <v>4.6640000000000041</v>
      </c>
    </row>
    <row r="275" spans="1:15" x14ac:dyDescent="0.2">
      <c r="A275">
        <v>4</v>
      </c>
      <c r="B275" s="61">
        <v>45531</v>
      </c>
      <c r="C275">
        <f t="shared" si="61"/>
        <v>2024</v>
      </c>
      <c r="D275">
        <f t="shared" si="60"/>
        <v>8</v>
      </c>
      <c r="E275">
        <v>0.25</v>
      </c>
      <c r="F275" s="2">
        <f t="shared" si="62"/>
        <v>17.857142857142858</v>
      </c>
      <c r="G275">
        <v>0.01</v>
      </c>
      <c r="H275" s="2">
        <f t="shared" si="63"/>
        <v>0.7142857142857143</v>
      </c>
      <c r="I275">
        <v>0.28000000000000003</v>
      </c>
      <c r="J275" s="2">
        <f t="shared" si="57"/>
        <v>20</v>
      </c>
      <c r="K275" s="2">
        <f t="shared" si="58"/>
        <v>1.4285714285714279</v>
      </c>
      <c r="L275" s="60">
        <f t="shared" si="59"/>
        <v>7.1428571428571397</v>
      </c>
      <c r="M275" s="60"/>
      <c r="N275" s="60">
        <f t="shared" si="64"/>
        <v>20.951428571428572</v>
      </c>
      <c r="O275" s="2">
        <f t="shared" si="56"/>
        <v>4.7571428571428598</v>
      </c>
    </row>
    <row r="276" spans="1:15" x14ac:dyDescent="0.2">
      <c r="A276">
        <v>4</v>
      </c>
      <c r="B276" s="61">
        <v>45622</v>
      </c>
      <c r="C276">
        <f t="shared" si="61"/>
        <v>2024</v>
      </c>
      <c r="D276">
        <f t="shared" si="60"/>
        <v>11</v>
      </c>
      <c r="E276">
        <v>0.64</v>
      </c>
      <c r="F276" s="2">
        <f t="shared" si="62"/>
        <v>45.714285714285715</v>
      </c>
      <c r="G276">
        <v>0.01</v>
      </c>
      <c r="H276" s="2">
        <f t="shared" si="63"/>
        <v>0.7142857142857143</v>
      </c>
      <c r="I276">
        <v>0.71</v>
      </c>
      <c r="J276" s="2">
        <f t="shared" si="57"/>
        <v>50.714285714285708</v>
      </c>
      <c r="K276" s="2">
        <f t="shared" si="58"/>
        <v>4.2857142857142785</v>
      </c>
      <c r="L276" s="60">
        <f t="shared" si="59"/>
        <v>8.4507042253520996</v>
      </c>
      <c r="M276" s="60"/>
      <c r="N276" s="60">
        <f t="shared" si="64"/>
        <v>48.808571428571433</v>
      </c>
      <c r="O276" s="2">
        <f t="shared" si="56"/>
        <v>-3.7577464788732189</v>
      </c>
    </row>
    <row r="277" spans="1:15" x14ac:dyDescent="0.2">
      <c r="A277">
        <v>4</v>
      </c>
      <c r="B277" s="61">
        <v>45629</v>
      </c>
      <c r="C277">
        <f t="shared" si="61"/>
        <v>2024</v>
      </c>
      <c r="D277">
        <f t="shared" si="60"/>
        <v>12</v>
      </c>
      <c r="E277">
        <v>0.6</v>
      </c>
      <c r="F277" s="2">
        <f t="shared" si="62"/>
        <v>42.857142857142854</v>
      </c>
      <c r="G277">
        <v>0.01</v>
      </c>
      <c r="H277" s="2">
        <f t="shared" si="63"/>
        <v>0.7142857142857143</v>
      </c>
      <c r="I277">
        <v>0.59</v>
      </c>
      <c r="J277" s="2">
        <f t="shared" si="57"/>
        <v>42.142857142857139</v>
      </c>
      <c r="K277" s="2">
        <f t="shared" si="58"/>
        <v>-1.4285714285714297</v>
      </c>
      <c r="L277" s="60">
        <f t="shared" si="59"/>
        <v>-3.3898305084745792</v>
      </c>
      <c r="M277" s="60"/>
      <c r="N277" s="60">
        <f t="shared" si="64"/>
        <v>45.951428571428572</v>
      </c>
      <c r="O277" s="2">
        <f t="shared" si="56"/>
        <v>9.0372881355932329</v>
      </c>
    </row>
    <row r="278" spans="1:15" x14ac:dyDescent="0.2">
      <c r="A278">
        <v>4</v>
      </c>
      <c r="B278" s="61">
        <v>45636</v>
      </c>
      <c r="C278">
        <f t="shared" si="61"/>
        <v>2024</v>
      </c>
      <c r="D278">
        <f t="shared" si="60"/>
        <v>12</v>
      </c>
      <c r="E278">
        <v>0.59</v>
      </c>
      <c r="F278" s="2">
        <f t="shared" si="62"/>
        <v>42.142857142857139</v>
      </c>
      <c r="G278">
        <v>0</v>
      </c>
      <c r="H278" s="2">
        <f t="shared" si="63"/>
        <v>0</v>
      </c>
      <c r="I278">
        <v>0.62</v>
      </c>
      <c r="J278" s="2">
        <f t="shared" si="57"/>
        <v>44.285714285714285</v>
      </c>
      <c r="K278" s="2">
        <f t="shared" si="58"/>
        <v>2.1428571428571459</v>
      </c>
      <c r="L278" s="60">
        <f t="shared" si="59"/>
        <v>4.8387096774193612</v>
      </c>
      <c r="M278" s="60"/>
      <c r="N278" s="60">
        <f t="shared" si="64"/>
        <v>44.522857142857141</v>
      </c>
      <c r="O278" s="2">
        <f t="shared" si="56"/>
        <v>0.53548387096774086</v>
      </c>
    </row>
    <row r="279" spans="1:15" x14ac:dyDescent="0.2">
      <c r="A279">
        <v>4</v>
      </c>
      <c r="B279" s="61">
        <v>45643</v>
      </c>
      <c r="C279">
        <f t="shared" si="61"/>
        <v>2024</v>
      </c>
      <c r="D279">
        <f t="shared" si="60"/>
        <v>12</v>
      </c>
      <c r="E279">
        <v>0.55000000000000004</v>
      </c>
      <c r="F279" s="2">
        <f t="shared" si="62"/>
        <v>39.285714285714292</v>
      </c>
      <c r="G279">
        <v>0.01</v>
      </c>
      <c r="H279" s="2">
        <f t="shared" si="63"/>
        <v>0.7142857142857143</v>
      </c>
      <c r="I279">
        <v>0.63</v>
      </c>
      <c r="J279" s="2">
        <f t="shared" si="57"/>
        <v>45</v>
      </c>
      <c r="K279" s="2">
        <f t="shared" si="58"/>
        <v>4.9999999999999938</v>
      </c>
      <c r="L279" s="60">
        <f t="shared" si="59"/>
        <v>11.111111111111097</v>
      </c>
      <c r="M279" s="60"/>
      <c r="N279" s="60">
        <f t="shared" si="64"/>
        <v>42.38000000000001</v>
      </c>
      <c r="O279" s="2">
        <f t="shared" si="56"/>
        <v>-5.8222222222222006</v>
      </c>
    </row>
    <row r="280" spans="1:15" x14ac:dyDescent="0.2">
      <c r="A280">
        <v>4</v>
      </c>
      <c r="B280" s="61">
        <v>45656</v>
      </c>
      <c r="C280">
        <f t="shared" si="61"/>
        <v>2024</v>
      </c>
      <c r="D280">
        <f t="shared" si="60"/>
        <v>12</v>
      </c>
      <c r="E280">
        <v>0.51</v>
      </c>
      <c r="F280" s="2">
        <f t="shared" si="62"/>
        <v>36.428571428571431</v>
      </c>
      <c r="G280">
        <v>0.01</v>
      </c>
      <c r="H280" s="2">
        <f t="shared" si="63"/>
        <v>0.7142857142857143</v>
      </c>
      <c r="I280">
        <v>0.52</v>
      </c>
      <c r="J280" s="2">
        <f t="shared" si="57"/>
        <v>37.142857142857146</v>
      </c>
      <c r="K280" s="2">
        <f t="shared" si="58"/>
        <v>9.9920072216264089E-16</v>
      </c>
      <c r="L280" s="60">
        <f t="shared" si="59"/>
        <v>2.6901557904378788E-15</v>
      </c>
      <c r="M280" s="60"/>
      <c r="N280" s="60">
        <f t="shared" si="64"/>
        <v>39.522857142857148</v>
      </c>
      <c r="O280" s="2">
        <f t="shared" si="56"/>
        <v>6.4076923076923142</v>
      </c>
    </row>
    <row r="281" spans="1:15" x14ac:dyDescent="0.2">
      <c r="A281">
        <v>4</v>
      </c>
      <c r="B281" s="61">
        <v>45664</v>
      </c>
      <c r="C281">
        <f t="shared" si="61"/>
        <v>2025</v>
      </c>
      <c r="D281">
        <f t="shared" si="60"/>
        <v>1</v>
      </c>
      <c r="E281">
        <v>0.52</v>
      </c>
      <c r="F281" s="2">
        <f t="shared" si="62"/>
        <v>37.142857142857146</v>
      </c>
      <c r="G281">
        <v>0.01</v>
      </c>
      <c r="H281" s="2">
        <f t="shared" si="63"/>
        <v>0.7142857142857143</v>
      </c>
      <c r="I281">
        <v>0.59</v>
      </c>
      <c r="J281" s="2">
        <f t="shared" si="57"/>
        <v>42.142857142857139</v>
      </c>
      <c r="K281" s="2">
        <f t="shared" si="58"/>
        <v>4.2857142857142785</v>
      </c>
      <c r="L281" s="60">
        <f t="shared" si="59"/>
        <v>10.169491525423712</v>
      </c>
      <c r="M281" s="60"/>
      <c r="N281" s="60">
        <f t="shared" si="64"/>
        <v>40.237142857142864</v>
      </c>
      <c r="O281" s="2">
        <f t="shared" si="56"/>
        <v>-4.5220338983050601</v>
      </c>
    </row>
    <row r="282" spans="1:15" x14ac:dyDescent="0.2">
      <c r="A282">
        <v>4</v>
      </c>
      <c r="B282" s="61">
        <v>45671</v>
      </c>
      <c r="C282">
        <f t="shared" si="61"/>
        <v>2025</v>
      </c>
      <c r="D282">
        <f t="shared" si="60"/>
        <v>1</v>
      </c>
      <c r="E282">
        <v>0.51</v>
      </c>
      <c r="F282" s="2">
        <f t="shared" si="62"/>
        <v>36.428571428571431</v>
      </c>
      <c r="G282">
        <v>0.01</v>
      </c>
      <c r="H282" s="2">
        <f t="shared" si="63"/>
        <v>0.7142857142857143</v>
      </c>
      <c r="I282">
        <v>0.54</v>
      </c>
      <c r="J282" s="2">
        <f t="shared" si="57"/>
        <v>38.571428571428577</v>
      </c>
      <c r="K282" s="2">
        <f t="shared" si="58"/>
        <v>1.4285714285714315</v>
      </c>
      <c r="L282" s="60">
        <f t="shared" si="59"/>
        <v>3.7037037037037104</v>
      </c>
      <c r="M282" s="60"/>
      <c r="N282" s="60">
        <f t="shared" si="64"/>
        <v>39.522857142857148</v>
      </c>
      <c r="O282" s="2">
        <f t="shared" si="56"/>
        <v>2.4666666666666677</v>
      </c>
    </row>
    <row r="283" spans="1:15" x14ac:dyDescent="0.2">
      <c r="A283">
        <v>4</v>
      </c>
      <c r="B283" s="61">
        <v>45678</v>
      </c>
      <c r="C283">
        <f t="shared" si="61"/>
        <v>2025</v>
      </c>
      <c r="D283">
        <f t="shared" si="60"/>
        <v>1</v>
      </c>
      <c r="E283">
        <v>0.52</v>
      </c>
      <c r="F283" s="2">
        <f t="shared" si="62"/>
        <v>37.142857142857146</v>
      </c>
      <c r="G283">
        <v>0</v>
      </c>
      <c r="H283" s="2">
        <f t="shared" si="63"/>
        <v>0</v>
      </c>
      <c r="I283">
        <v>0.6</v>
      </c>
      <c r="J283" s="2">
        <f t="shared" si="57"/>
        <v>42.857142857142854</v>
      </c>
      <c r="K283" s="2">
        <f t="shared" si="58"/>
        <v>5.7142857142857082</v>
      </c>
      <c r="L283" s="60">
        <f t="shared" si="59"/>
        <v>13.33333333333332</v>
      </c>
      <c r="M283" s="60"/>
      <c r="N283" s="60">
        <f t="shared" si="64"/>
        <v>39.522857142857148</v>
      </c>
      <c r="O283" s="2">
        <f t="shared" si="56"/>
        <v>-7.7799999999999798</v>
      </c>
    </row>
    <row r="284" spans="1:15" x14ac:dyDescent="0.2">
      <c r="A284">
        <v>4</v>
      </c>
      <c r="B284" s="61">
        <v>45685</v>
      </c>
      <c r="C284">
        <f t="shared" si="61"/>
        <v>2025</v>
      </c>
      <c r="D284">
        <f t="shared" si="60"/>
        <v>1</v>
      </c>
      <c r="E284">
        <v>0.52</v>
      </c>
      <c r="F284" s="2">
        <f t="shared" si="62"/>
        <v>37.142857142857146</v>
      </c>
      <c r="G284">
        <v>0.01</v>
      </c>
      <c r="H284" s="2">
        <f t="shared" si="63"/>
        <v>0.7142857142857143</v>
      </c>
      <c r="I284">
        <v>0.56000000000000005</v>
      </c>
      <c r="J284" s="2">
        <f t="shared" si="57"/>
        <v>40</v>
      </c>
      <c r="K284" s="2">
        <f t="shared" si="58"/>
        <v>2.1428571428571397</v>
      </c>
      <c r="L284" s="60">
        <f t="shared" si="59"/>
        <v>5.3571428571428488</v>
      </c>
      <c r="M284" s="60"/>
      <c r="N284" s="60">
        <f t="shared" si="64"/>
        <v>40.237142857142864</v>
      </c>
      <c r="O284" s="2">
        <f t="shared" si="56"/>
        <v>0.5928571428571594</v>
      </c>
    </row>
    <row r="285" spans="1:15" x14ac:dyDescent="0.2">
      <c r="A285">
        <v>4</v>
      </c>
      <c r="B285" s="61">
        <v>45692</v>
      </c>
      <c r="C285">
        <f t="shared" si="61"/>
        <v>2025</v>
      </c>
      <c r="D285">
        <f t="shared" si="60"/>
        <v>2</v>
      </c>
      <c r="E285">
        <v>0.55000000000000004</v>
      </c>
      <c r="F285" s="2">
        <f t="shared" si="62"/>
        <v>39.285714285714292</v>
      </c>
      <c r="G285">
        <v>0.01</v>
      </c>
      <c r="H285" s="2">
        <f t="shared" si="63"/>
        <v>0.7142857142857143</v>
      </c>
      <c r="I285">
        <v>0.6</v>
      </c>
      <c r="J285" s="2">
        <f t="shared" ref="J285:J292" si="65">(I285/14)*1000</f>
        <v>42.857142857142854</v>
      </c>
      <c r="K285" s="2">
        <f t="shared" ref="K285:K292" si="66">J285-F285-H285</f>
        <v>2.8571428571428479</v>
      </c>
      <c r="L285" s="60">
        <f t="shared" ref="L285:L292" si="67">(K285/J285)*100</f>
        <v>6.6666666666666456</v>
      </c>
      <c r="M285" s="60"/>
      <c r="N285" s="60">
        <f t="shared" si="64"/>
        <v>42.38000000000001</v>
      </c>
      <c r="O285" s="2">
        <f t="shared" ref="O285:O292" si="68">(N285-J285)/J285*100</f>
        <v>-1.1133333333333038</v>
      </c>
    </row>
    <row r="286" spans="1:15" x14ac:dyDescent="0.2">
      <c r="A286">
        <v>4</v>
      </c>
      <c r="B286" s="61">
        <v>45699</v>
      </c>
      <c r="C286">
        <f t="shared" si="61"/>
        <v>2025</v>
      </c>
      <c r="D286">
        <f t="shared" si="60"/>
        <v>2</v>
      </c>
      <c r="E286">
        <v>0.51</v>
      </c>
      <c r="F286" s="2">
        <f t="shared" si="62"/>
        <v>36.428571428571431</v>
      </c>
      <c r="G286">
        <v>0.01</v>
      </c>
      <c r="H286" s="2">
        <f t="shared" si="63"/>
        <v>0.7142857142857143</v>
      </c>
      <c r="I286">
        <v>0.53</v>
      </c>
      <c r="J286" s="2">
        <f t="shared" si="65"/>
        <v>37.857142857142861</v>
      </c>
      <c r="K286" s="2">
        <f t="shared" si="66"/>
        <v>0.7142857142857163</v>
      </c>
      <c r="L286" s="60">
        <f t="shared" si="67"/>
        <v>1.8867924528301938</v>
      </c>
      <c r="M286" s="60"/>
      <c r="N286" s="60">
        <f t="shared" si="64"/>
        <v>39.522857142857148</v>
      </c>
      <c r="O286" s="2">
        <f t="shared" si="68"/>
        <v>4.4000000000000039</v>
      </c>
    </row>
    <row r="287" spans="1:15" x14ac:dyDescent="0.2">
      <c r="A287">
        <v>4</v>
      </c>
      <c r="B287" s="61">
        <v>45706</v>
      </c>
      <c r="C287">
        <f t="shared" si="61"/>
        <v>2025</v>
      </c>
      <c r="D287">
        <f t="shared" si="60"/>
        <v>2</v>
      </c>
      <c r="E287">
        <v>0.51</v>
      </c>
      <c r="F287" s="2">
        <f t="shared" si="62"/>
        <v>36.428571428571431</v>
      </c>
      <c r="G287">
        <v>0.01</v>
      </c>
      <c r="H287" s="2">
        <f t="shared" si="63"/>
        <v>0.7142857142857143</v>
      </c>
      <c r="I287">
        <v>0.52</v>
      </c>
      <c r="J287" s="2">
        <f t="shared" si="65"/>
        <v>37.142857142857146</v>
      </c>
      <c r="K287" s="2">
        <f t="shared" si="66"/>
        <v>9.9920072216264089E-16</v>
      </c>
      <c r="L287" s="60">
        <f t="shared" si="67"/>
        <v>2.6901557904378788E-15</v>
      </c>
      <c r="M287" s="60"/>
      <c r="N287" s="60">
        <f t="shared" si="64"/>
        <v>39.522857142857148</v>
      </c>
      <c r="O287" s="2">
        <f t="shared" si="68"/>
        <v>6.4076923076923142</v>
      </c>
    </row>
    <row r="288" spans="1:15" x14ac:dyDescent="0.2">
      <c r="A288">
        <v>4</v>
      </c>
      <c r="B288" s="61">
        <v>45713</v>
      </c>
      <c r="C288">
        <f t="shared" si="61"/>
        <v>2025</v>
      </c>
      <c r="D288">
        <f t="shared" si="60"/>
        <v>2</v>
      </c>
      <c r="E288">
        <v>0.47</v>
      </c>
      <c r="F288" s="2">
        <f t="shared" si="62"/>
        <v>33.571428571428569</v>
      </c>
      <c r="G288">
        <v>0</v>
      </c>
      <c r="H288" s="2">
        <f t="shared" si="63"/>
        <v>0</v>
      </c>
      <c r="I288">
        <v>0.5</v>
      </c>
      <c r="J288" s="2">
        <f t="shared" si="65"/>
        <v>35.714285714285715</v>
      </c>
      <c r="K288" s="2">
        <f t="shared" si="66"/>
        <v>2.1428571428571459</v>
      </c>
      <c r="L288" s="60">
        <f t="shared" si="67"/>
        <v>6.000000000000008</v>
      </c>
      <c r="M288" s="60"/>
      <c r="N288" s="60">
        <f t="shared" si="64"/>
        <v>35.951428571428572</v>
      </c>
      <c r="O288" s="2">
        <f t="shared" si="68"/>
        <v>0.66399999999999859</v>
      </c>
    </row>
    <row r="289" spans="1:15" x14ac:dyDescent="0.2">
      <c r="A289">
        <v>4</v>
      </c>
      <c r="B289" s="61">
        <v>45720</v>
      </c>
      <c r="C289">
        <f t="shared" si="61"/>
        <v>2025</v>
      </c>
      <c r="D289">
        <f t="shared" si="60"/>
        <v>3</v>
      </c>
      <c r="E289">
        <v>0.48</v>
      </c>
      <c r="F289" s="2">
        <f t="shared" si="62"/>
        <v>34.285714285714285</v>
      </c>
      <c r="G289">
        <v>0</v>
      </c>
      <c r="H289" s="2">
        <f t="shared" si="63"/>
        <v>0</v>
      </c>
      <c r="I289">
        <v>0.52</v>
      </c>
      <c r="J289" s="2">
        <f t="shared" si="65"/>
        <v>37.142857142857146</v>
      </c>
      <c r="K289" s="2">
        <f t="shared" si="66"/>
        <v>2.8571428571428612</v>
      </c>
      <c r="L289" s="60">
        <f t="shared" si="67"/>
        <v>7.6923076923077023</v>
      </c>
      <c r="M289" s="60"/>
      <c r="N289" s="60">
        <f t="shared" si="64"/>
        <v>36.665714285714287</v>
      </c>
      <c r="O289" s="2">
        <f t="shared" si="68"/>
        <v>-1.2846153846153885</v>
      </c>
    </row>
    <row r="290" spans="1:15" x14ac:dyDescent="0.2">
      <c r="A290">
        <v>4</v>
      </c>
      <c r="B290" s="61">
        <v>45727</v>
      </c>
      <c r="C290">
        <f t="shared" si="61"/>
        <v>2025</v>
      </c>
      <c r="D290">
        <f t="shared" si="60"/>
        <v>3</v>
      </c>
      <c r="E290">
        <v>0.47</v>
      </c>
      <c r="F290" s="2">
        <f t="shared" si="62"/>
        <v>33.571428571428569</v>
      </c>
      <c r="G290">
        <v>0</v>
      </c>
      <c r="H290" s="2">
        <f t="shared" si="63"/>
        <v>0</v>
      </c>
      <c r="I290">
        <v>0.5</v>
      </c>
      <c r="J290" s="2">
        <f t="shared" si="65"/>
        <v>35.714285714285715</v>
      </c>
      <c r="K290" s="2">
        <f t="shared" si="66"/>
        <v>2.1428571428571459</v>
      </c>
      <c r="L290" s="60">
        <f t="shared" si="67"/>
        <v>6.000000000000008</v>
      </c>
      <c r="M290" s="60"/>
      <c r="N290" s="60">
        <f t="shared" si="64"/>
        <v>35.951428571428572</v>
      </c>
      <c r="O290" s="2">
        <f t="shared" si="68"/>
        <v>0.66399999999999859</v>
      </c>
    </row>
    <row r="291" spans="1:15" x14ac:dyDescent="0.2">
      <c r="A291">
        <v>4</v>
      </c>
      <c r="B291" s="61">
        <v>45734</v>
      </c>
      <c r="C291">
        <f t="shared" si="61"/>
        <v>2025</v>
      </c>
      <c r="D291">
        <f t="shared" si="60"/>
        <v>3</v>
      </c>
      <c r="E291">
        <v>0.47</v>
      </c>
      <c r="F291" s="2">
        <f t="shared" si="62"/>
        <v>33.571428571428569</v>
      </c>
      <c r="G291">
        <v>0</v>
      </c>
      <c r="H291" s="2">
        <f t="shared" si="63"/>
        <v>0</v>
      </c>
      <c r="I291">
        <v>0.5</v>
      </c>
      <c r="J291" s="2">
        <f t="shared" si="65"/>
        <v>35.714285714285715</v>
      </c>
      <c r="K291" s="2">
        <f t="shared" si="66"/>
        <v>2.1428571428571459</v>
      </c>
      <c r="L291" s="60">
        <f t="shared" si="67"/>
        <v>6.000000000000008</v>
      </c>
      <c r="M291" s="60"/>
      <c r="N291" s="60">
        <f t="shared" si="64"/>
        <v>35.951428571428572</v>
      </c>
      <c r="O291" s="2">
        <f t="shared" si="68"/>
        <v>0.66399999999999859</v>
      </c>
    </row>
    <row r="292" spans="1:15" x14ac:dyDescent="0.2">
      <c r="A292">
        <v>4</v>
      </c>
      <c r="B292" s="61">
        <v>45741</v>
      </c>
      <c r="C292">
        <f t="shared" si="61"/>
        <v>2025</v>
      </c>
      <c r="D292">
        <f t="shared" si="60"/>
        <v>3</v>
      </c>
      <c r="E292">
        <v>0.46</v>
      </c>
      <c r="F292" s="2">
        <f t="shared" si="62"/>
        <v>32.857142857142854</v>
      </c>
      <c r="G292">
        <v>0.01</v>
      </c>
      <c r="H292" s="2">
        <f t="shared" si="63"/>
        <v>0.7142857142857143</v>
      </c>
      <c r="I292">
        <v>0.51</v>
      </c>
      <c r="J292" s="2">
        <f t="shared" si="65"/>
        <v>36.428571428571431</v>
      </c>
      <c r="K292" s="2">
        <f t="shared" si="66"/>
        <v>2.8571428571428621</v>
      </c>
      <c r="L292" s="60">
        <f t="shared" si="67"/>
        <v>7.8431372549019747</v>
      </c>
      <c r="M292" s="60"/>
      <c r="N292" s="60">
        <f t="shared" si="64"/>
        <v>35.951428571428572</v>
      </c>
      <c r="O292" s="2">
        <f t="shared" si="68"/>
        <v>-1.3098039215686315</v>
      </c>
    </row>
    <row r="295" spans="1:15" x14ac:dyDescent="0.2">
      <c r="B295" t="s">
        <v>111</v>
      </c>
      <c r="E295">
        <f t="shared" ref="E295:O295" si="69">AVERAGE(E13:E292)</f>
        <v>0.56860215053763463</v>
      </c>
      <c r="F295">
        <f t="shared" si="69"/>
        <v>40.614439324116731</v>
      </c>
      <c r="G295">
        <f t="shared" si="69"/>
        <v>7.7060931899641527E-3</v>
      </c>
      <c r="H295">
        <f t="shared" si="69"/>
        <v>0.55043522785458177</v>
      </c>
      <c r="I295">
        <f t="shared" si="69"/>
        <v>0.61047794117647036</v>
      </c>
      <c r="J295">
        <f t="shared" si="69"/>
        <v>43.605567226890741</v>
      </c>
      <c r="K295">
        <f t="shared" si="69"/>
        <v>2.3844537815126055</v>
      </c>
      <c r="L295">
        <f t="shared" si="69"/>
        <v>5.4252832005977529</v>
      </c>
      <c r="N295">
        <f t="shared" si="69"/>
        <v>43.601113445378147</v>
      </c>
      <c r="O295" s="2">
        <f t="shared" si="69"/>
        <v>0.2924308852798061</v>
      </c>
    </row>
    <row r="297" spans="1:15" x14ac:dyDescent="0.2">
      <c r="H297" s="80" t="s">
        <v>391</v>
      </c>
    </row>
    <row r="298" spans="1:15" x14ac:dyDescent="0.2">
      <c r="I298" t="s">
        <v>129</v>
      </c>
      <c r="J298">
        <f>K295/J295*100</f>
        <v>5.4682324601023815</v>
      </c>
    </row>
    <row r="299" spans="1:15" x14ac:dyDescent="0.2">
      <c r="B299" s="37" t="s">
        <v>110</v>
      </c>
      <c r="C299" s="37"/>
      <c r="I299" t="s">
        <v>130</v>
      </c>
      <c r="J299">
        <f>H295/J295*100</f>
        <v>1.2623049368685624</v>
      </c>
    </row>
    <row r="300" spans="1:15" x14ac:dyDescent="0.2">
      <c r="I300" t="s">
        <v>131</v>
      </c>
      <c r="J300">
        <f>F295/J295*100</f>
        <v>93.140490783641411</v>
      </c>
    </row>
    <row r="302" spans="1:15" x14ac:dyDescent="0.2">
      <c r="B302" t="s">
        <v>133</v>
      </c>
      <c r="D302">
        <f>COUNT(D13:D292)</f>
        <v>280</v>
      </c>
    </row>
  </sheetData>
  <pageMargins left="0.7" right="0.7" top="0.75" bottom="0.75" header="0.3" footer="0.3"/>
  <pageSetup orientation="portrait" horizontalDpi="0" verticalDpi="0"/>
  <drawing r:id="rId5"/>
  <legacy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06DB-3FE2-3C45-A466-A07D3703A745}">
  <dimension ref="A1:I144"/>
  <sheetViews>
    <sheetView topLeftCell="B1" zoomScale="85" workbookViewId="0">
      <selection activeCell="K2" sqref="K2"/>
    </sheetView>
  </sheetViews>
  <sheetFormatPr baseColWidth="10" defaultRowHeight="16" x14ac:dyDescent="0.2"/>
  <cols>
    <col min="2" max="2" width="24" bestFit="1" customWidth="1"/>
    <col min="3" max="3" width="23" bestFit="1" customWidth="1"/>
    <col min="4" max="4" width="23" customWidth="1"/>
    <col min="5" max="5" width="38.33203125" bestFit="1" customWidth="1"/>
    <col min="6" max="6" width="38.6640625" bestFit="1" customWidth="1"/>
    <col min="7" max="7" width="42.83203125" bestFit="1" customWidth="1"/>
    <col min="8" max="8" width="41.1640625" bestFit="1" customWidth="1"/>
  </cols>
  <sheetData>
    <row r="1" spans="1:8" x14ac:dyDescent="0.2">
      <c r="A1" s="80" t="s">
        <v>358</v>
      </c>
    </row>
    <row r="5" spans="1:8" x14ac:dyDescent="0.2">
      <c r="F5" s="23"/>
    </row>
    <row r="6" spans="1:8" x14ac:dyDescent="0.2">
      <c r="B6" s="10" t="s">
        <v>50</v>
      </c>
      <c r="C6" s="10" t="s">
        <v>88</v>
      </c>
      <c r="D6" s="10" t="s">
        <v>88</v>
      </c>
      <c r="E6" s="10" t="s">
        <v>88</v>
      </c>
      <c r="F6" s="10" t="s">
        <v>347</v>
      </c>
      <c r="G6" s="10" t="s">
        <v>348</v>
      </c>
      <c r="H6" s="10" t="s">
        <v>349</v>
      </c>
    </row>
    <row r="7" spans="1:8" x14ac:dyDescent="0.2">
      <c r="A7" t="s">
        <v>5</v>
      </c>
      <c r="B7" t="s">
        <v>423</v>
      </c>
      <c r="C7" t="s">
        <v>424</v>
      </c>
      <c r="D7" t="s">
        <v>425</v>
      </c>
      <c r="E7" t="s">
        <v>426</v>
      </c>
      <c r="F7" t="s">
        <v>426</v>
      </c>
      <c r="G7" t="s">
        <v>426</v>
      </c>
      <c r="H7" t="s">
        <v>426</v>
      </c>
    </row>
    <row r="8" spans="1:8" x14ac:dyDescent="0.2">
      <c r="A8" s="26">
        <v>1900</v>
      </c>
      <c r="B8" s="5">
        <v>4537380.3539200006</v>
      </c>
      <c r="C8" s="43">
        <v>13.9</v>
      </c>
      <c r="D8" s="53">
        <f>(0.9461*C8)+5.1273</f>
        <v>18.278089999999999</v>
      </c>
      <c r="E8" s="55">
        <f>(D8*B8)*(10^-6)*(14)*(10^-3)</f>
        <v>1.1610850506245427</v>
      </c>
      <c r="F8" s="19">
        <f>SUM(E$8:E8)</f>
        <v>1.1610850506245427</v>
      </c>
      <c r="G8" s="19">
        <f>($D$8*B8)*(10^-6)*(14)*(10^-3)</f>
        <v>1.1610850506245427</v>
      </c>
      <c r="H8" s="19">
        <f>SUM(G$8:G8)</f>
        <v>1.1610850506245427</v>
      </c>
    </row>
    <row r="9" spans="1:8" x14ac:dyDescent="0.2">
      <c r="A9" s="27">
        <v>1901</v>
      </c>
      <c r="B9" s="5">
        <v>5820866.9958399991</v>
      </c>
      <c r="C9" s="43">
        <v>13.9</v>
      </c>
      <c r="D9" s="53">
        <f t="shared" ref="D9:D72" si="0">(0.9461*C9)+5.1273</f>
        <v>18.278089999999999</v>
      </c>
      <c r="E9" s="55">
        <f t="shared" ref="E9:E72" si="1">(D9*B9)*(10^-6)*(14)*(10^-3)</f>
        <v>1.4895206315919036</v>
      </c>
      <c r="F9" s="19">
        <f>SUM(E$8:E9)</f>
        <v>2.6506056822164465</v>
      </c>
      <c r="G9" s="19">
        <f t="shared" ref="G9:G72" si="2">($D$8*B9)*(10^-6)*(14)*(10^-3)</f>
        <v>1.4895206315919036</v>
      </c>
      <c r="H9" s="19">
        <f>SUM(G$8:G9)</f>
        <v>2.6506056822164465</v>
      </c>
    </row>
    <row r="10" spans="1:8" x14ac:dyDescent="0.2">
      <c r="A10" s="27">
        <v>1902</v>
      </c>
      <c r="B10" s="5">
        <v>5789481.8655999983</v>
      </c>
      <c r="C10" s="43">
        <v>13.9</v>
      </c>
      <c r="D10" s="53">
        <f t="shared" si="0"/>
        <v>18.278089999999999</v>
      </c>
      <c r="E10" s="55">
        <f t="shared" si="1"/>
        <v>1.4814893882992655</v>
      </c>
      <c r="F10" s="19">
        <f>SUM(E$8:E10)</f>
        <v>4.132095070515712</v>
      </c>
      <c r="G10" s="19">
        <f t="shared" si="2"/>
        <v>1.4814893882992655</v>
      </c>
      <c r="H10" s="19">
        <f>SUM(G$8:G10)</f>
        <v>4.132095070515712</v>
      </c>
    </row>
    <row r="11" spans="1:8" x14ac:dyDescent="0.2">
      <c r="A11" s="27">
        <v>1903</v>
      </c>
      <c r="B11" s="5">
        <v>5556571.1622399995</v>
      </c>
      <c r="C11" s="43">
        <v>13.9</v>
      </c>
      <c r="D11" s="53">
        <f t="shared" si="0"/>
        <v>18.278089999999999</v>
      </c>
      <c r="E11" s="55">
        <f t="shared" si="1"/>
        <v>1.4218891091275823</v>
      </c>
      <c r="F11" s="19">
        <f>SUM(E$8:E11)</f>
        <v>5.5539841796432938</v>
      </c>
      <c r="G11" s="19">
        <f t="shared" si="2"/>
        <v>1.4218891091275823</v>
      </c>
      <c r="H11" s="19">
        <f>SUM(G$8:G11)</f>
        <v>5.5539841796432938</v>
      </c>
    </row>
    <row r="12" spans="1:8" x14ac:dyDescent="0.2">
      <c r="A12" s="27">
        <v>1904</v>
      </c>
      <c r="B12" s="5">
        <v>4008788.6867199992</v>
      </c>
      <c r="C12" s="43">
        <v>13.9</v>
      </c>
      <c r="D12" s="53">
        <f t="shared" si="0"/>
        <v>18.278089999999999</v>
      </c>
      <c r="E12" s="55">
        <f t="shared" si="1"/>
        <v>1.0258220056958991</v>
      </c>
      <c r="F12" s="19">
        <f>SUM(E$8:E12)</f>
        <v>6.5798061853391925</v>
      </c>
      <c r="G12" s="19">
        <f t="shared" si="2"/>
        <v>1.0258220056958991</v>
      </c>
      <c r="H12" s="19">
        <f>SUM(G$8:G12)</f>
        <v>6.5798061853391925</v>
      </c>
    </row>
    <row r="13" spans="1:8" x14ac:dyDescent="0.2">
      <c r="A13" s="27">
        <v>1905</v>
      </c>
      <c r="B13" s="5">
        <v>6076903.5846399991</v>
      </c>
      <c r="C13" s="43">
        <v>13.9</v>
      </c>
      <c r="D13" s="53">
        <f t="shared" si="0"/>
        <v>18.278089999999999</v>
      </c>
      <c r="E13" s="55">
        <f t="shared" si="1"/>
        <v>1.5550386689792151</v>
      </c>
      <c r="F13" s="19">
        <f>SUM(E$8:E13)</f>
        <v>8.1348448543184073</v>
      </c>
      <c r="G13" s="19">
        <f t="shared" si="2"/>
        <v>1.5550386689792151</v>
      </c>
      <c r="H13" s="19">
        <f>SUM(G$8:G13)</f>
        <v>8.1348448543184073</v>
      </c>
    </row>
    <row r="14" spans="1:8" x14ac:dyDescent="0.2">
      <c r="A14" s="27">
        <v>1906</v>
      </c>
      <c r="B14" s="5">
        <v>6298251.34528</v>
      </c>
      <c r="C14" s="43">
        <v>13.9</v>
      </c>
      <c r="D14" s="53">
        <f t="shared" si="0"/>
        <v>18.278089999999999</v>
      </c>
      <c r="E14" s="55">
        <f t="shared" si="1"/>
        <v>1.6116800690430846</v>
      </c>
      <c r="F14" s="19">
        <f>SUM(E$8:E14)</f>
        <v>9.7465249233614912</v>
      </c>
      <c r="G14" s="19">
        <f t="shared" si="2"/>
        <v>1.6116800690430846</v>
      </c>
      <c r="H14" s="19">
        <f>SUM(G$8:G14)</f>
        <v>9.7465249233614912</v>
      </c>
    </row>
    <row r="15" spans="1:8" x14ac:dyDescent="0.2">
      <c r="A15" s="27">
        <v>1907</v>
      </c>
      <c r="B15" s="5">
        <v>8087203.7689600009</v>
      </c>
      <c r="C15" s="43">
        <v>13.9</v>
      </c>
      <c r="D15" s="53">
        <f t="shared" si="0"/>
        <v>18.278089999999999</v>
      </c>
      <c r="E15" s="55">
        <f t="shared" si="1"/>
        <v>2.0694609367234618</v>
      </c>
      <c r="F15" s="19">
        <f>SUM(E$8:E15)</f>
        <v>11.815985860084954</v>
      </c>
      <c r="G15" s="19">
        <f t="shared" si="2"/>
        <v>2.0694609367234618</v>
      </c>
      <c r="H15" s="19">
        <f>SUM(G$8:G15)</f>
        <v>11.815985860084954</v>
      </c>
    </row>
    <row r="16" spans="1:8" x14ac:dyDescent="0.2">
      <c r="A16" s="27">
        <v>1908</v>
      </c>
      <c r="B16" s="5">
        <v>5665593.1935999999</v>
      </c>
      <c r="C16" s="43">
        <v>13.9</v>
      </c>
      <c r="D16" s="53">
        <f t="shared" si="0"/>
        <v>18.278089999999999</v>
      </c>
      <c r="E16" s="55">
        <f t="shared" si="1"/>
        <v>1.449787112144115</v>
      </c>
      <c r="F16" s="19">
        <f>SUM(E$8:E16)</f>
        <v>13.265772972229069</v>
      </c>
      <c r="G16" s="19">
        <f t="shared" si="2"/>
        <v>1.449787112144115</v>
      </c>
      <c r="H16" s="19">
        <f>SUM(G$8:G16)</f>
        <v>13.265772972229069</v>
      </c>
    </row>
    <row r="17" spans="1:8" x14ac:dyDescent="0.2">
      <c r="A17" s="27">
        <v>1909</v>
      </c>
      <c r="B17" s="5">
        <v>6291643.9494399996</v>
      </c>
      <c r="C17" s="43">
        <v>13.9</v>
      </c>
      <c r="D17" s="53">
        <f t="shared" si="0"/>
        <v>18.278089999999999</v>
      </c>
      <c r="E17" s="55">
        <f t="shared" si="1"/>
        <v>1.6099892809814764</v>
      </c>
      <c r="F17" s="19">
        <f>SUM(E$8:E17)</f>
        <v>14.875762253210546</v>
      </c>
      <c r="G17" s="19">
        <f t="shared" si="2"/>
        <v>1.6099892809814764</v>
      </c>
      <c r="H17" s="19">
        <f>SUM(G$8:G17)</f>
        <v>14.875762253210546</v>
      </c>
    </row>
    <row r="18" spans="1:8" x14ac:dyDescent="0.2">
      <c r="A18" s="27">
        <v>1910</v>
      </c>
      <c r="B18" s="5">
        <v>5312097.5161599992</v>
      </c>
      <c r="C18" s="43">
        <v>13.9</v>
      </c>
      <c r="D18" s="53">
        <f t="shared" si="0"/>
        <v>18.278089999999999</v>
      </c>
      <c r="E18" s="55">
        <f t="shared" si="1"/>
        <v>1.3593299508480847</v>
      </c>
      <c r="F18" s="19">
        <f>SUM(E$8:E18)</f>
        <v>16.235092204058631</v>
      </c>
      <c r="G18" s="19">
        <f t="shared" si="2"/>
        <v>1.3593299508480847</v>
      </c>
      <c r="H18" s="19">
        <f>SUM(G$8:G18)</f>
        <v>16.235092204058631</v>
      </c>
    </row>
    <row r="19" spans="1:8" x14ac:dyDescent="0.2">
      <c r="A19" s="27">
        <v>1911</v>
      </c>
      <c r="B19" s="5">
        <v>7418204.9401599988</v>
      </c>
      <c r="C19" s="43">
        <v>13.9</v>
      </c>
      <c r="D19" s="53">
        <f t="shared" si="0"/>
        <v>18.278089999999999</v>
      </c>
      <c r="E19" s="55">
        <f t="shared" si="1"/>
        <v>1.8982686454856472</v>
      </c>
      <c r="F19" s="19">
        <f>SUM(E$8:E19)</f>
        <v>18.133360849544278</v>
      </c>
      <c r="G19" s="19">
        <f t="shared" si="2"/>
        <v>1.8982686454856472</v>
      </c>
      <c r="H19" s="19">
        <f>SUM(G$8:G19)</f>
        <v>18.133360849544278</v>
      </c>
    </row>
    <row r="20" spans="1:8" x14ac:dyDescent="0.2">
      <c r="A20" s="27">
        <v>1912</v>
      </c>
      <c r="B20" s="5">
        <v>6511339.8611200005</v>
      </c>
      <c r="C20" s="43">
        <v>13.9</v>
      </c>
      <c r="D20" s="53">
        <f t="shared" si="0"/>
        <v>18.278089999999999</v>
      </c>
      <c r="E20" s="55">
        <f t="shared" si="1"/>
        <v>1.666207984029944</v>
      </c>
      <c r="F20" s="19">
        <f>SUM(E$8:E20)</f>
        <v>19.799568833574224</v>
      </c>
      <c r="G20" s="19">
        <f t="shared" si="2"/>
        <v>1.666207984029944</v>
      </c>
      <c r="H20" s="19">
        <f>SUM(G$8:G20)</f>
        <v>19.799568833574224</v>
      </c>
    </row>
    <row r="21" spans="1:8" x14ac:dyDescent="0.2">
      <c r="A21" s="27">
        <v>1913</v>
      </c>
      <c r="B21" s="5">
        <v>7383516.1119999997</v>
      </c>
      <c r="C21" s="43">
        <v>13.9</v>
      </c>
      <c r="D21" s="53">
        <f t="shared" si="0"/>
        <v>18.278089999999999</v>
      </c>
      <c r="E21" s="55">
        <f t="shared" si="1"/>
        <v>1.8893920081622051</v>
      </c>
      <c r="F21" s="19">
        <f>SUM(E$8:E21)</f>
        <v>21.688960841736428</v>
      </c>
      <c r="G21" s="19">
        <f t="shared" si="2"/>
        <v>1.8893920081622051</v>
      </c>
      <c r="H21" s="19">
        <f>SUM(G$8:G21)</f>
        <v>21.688960841736428</v>
      </c>
    </row>
    <row r="22" spans="1:8" x14ac:dyDescent="0.2">
      <c r="A22" s="27">
        <v>1914</v>
      </c>
      <c r="B22" s="5">
        <v>5497104.5996800009</v>
      </c>
      <c r="C22" s="43">
        <v>13.9</v>
      </c>
      <c r="D22" s="53">
        <f t="shared" si="0"/>
        <v>18.278089999999999</v>
      </c>
      <c r="E22" s="55">
        <f t="shared" si="1"/>
        <v>1.4066720165731104</v>
      </c>
      <c r="F22" s="19">
        <f>SUM(E$8:E22)</f>
        <v>23.095632858309539</v>
      </c>
      <c r="G22" s="19">
        <f t="shared" si="2"/>
        <v>1.4066720165731104</v>
      </c>
      <c r="H22" s="19">
        <f>SUM(G$8:G22)</f>
        <v>23.095632858309539</v>
      </c>
    </row>
    <row r="23" spans="1:8" x14ac:dyDescent="0.2">
      <c r="A23" s="27">
        <v>1915</v>
      </c>
      <c r="B23" s="5">
        <v>5891896.5011200001</v>
      </c>
      <c r="C23" s="43">
        <v>13.9</v>
      </c>
      <c r="D23" s="53">
        <f t="shared" si="0"/>
        <v>18.278089999999999</v>
      </c>
      <c r="E23" s="55">
        <f t="shared" si="1"/>
        <v>1.5076966032541903</v>
      </c>
      <c r="F23" s="19">
        <f>SUM(E$8:E23)</f>
        <v>24.603329461563728</v>
      </c>
      <c r="G23" s="19">
        <f t="shared" si="2"/>
        <v>1.5076966032541903</v>
      </c>
      <c r="H23" s="19">
        <f>SUM(G$8:G23)</f>
        <v>24.603329461563728</v>
      </c>
    </row>
    <row r="24" spans="1:8" x14ac:dyDescent="0.2">
      <c r="A24" s="27">
        <v>1916</v>
      </c>
      <c r="B24" s="5">
        <v>5827474.3916800003</v>
      </c>
      <c r="C24" s="43">
        <v>13.9</v>
      </c>
      <c r="D24" s="53">
        <f t="shared" si="0"/>
        <v>18.278089999999999</v>
      </c>
      <c r="E24" s="55">
        <f t="shared" si="1"/>
        <v>1.491211419653512</v>
      </c>
      <c r="F24" s="19">
        <f>SUM(E$8:E24)</f>
        <v>26.094540881217242</v>
      </c>
      <c r="G24" s="19">
        <f t="shared" si="2"/>
        <v>1.491211419653512</v>
      </c>
      <c r="H24" s="19">
        <f>SUM(G$8:G24)</f>
        <v>26.094540881217242</v>
      </c>
    </row>
    <row r="25" spans="1:8" x14ac:dyDescent="0.2">
      <c r="A25" s="27">
        <v>1917</v>
      </c>
      <c r="B25" s="5">
        <v>5039542.4377599992</v>
      </c>
      <c r="C25" s="43">
        <v>13.9</v>
      </c>
      <c r="D25" s="53">
        <f t="shared" si="0"/>
        <v>18.278089999999999</v>
      </c>
      <c r="E25" s="55">
        <f t="shared" si="1"/>
        <v>1.289584943306753</v>
      </c>
      <c r="F25" s="19">
        <f>SUM(E$8:E25)</f>
        <v>27.384125824523995</v>
      </c>
      <c r="G25" s="19">
        <f t="shared" si="2"/>
        <v>1.289584943306753</v>
      </c>
      <c r="H25" s="19">
        <f>SUM(G$8:G25)</f>
        <v>27.384125824523995</v>
      </c>
    </row>
    <row r="26" spans="1:8" x14ac:dyDescent="0.2">
      <c r="A26" s="27">
        <v>1918</v>
      </c>
      <c r="B26" s="5">
        <v>5840689.1833600001</v>
      </c>
      <c r="C26" s="43">
        <v>13.9</v>
      </c>
      <c r="D26" s="53">
        <f t="shared" si="0"/>
        <v>18.278089999999999</v>
      </c>
      <c r="E26" s="55">
        <f t="shared" si="1"/>
        <v>1.4945929957767283</v>
      </c>
      <c r="F26" s="19">
        <f>SUM(E$8:E26)</f>
        <v>28.878718820300723</v>
      </c>
      <c r="G26" s="19">
        <f t="shared" si="2"/>
        <v>1.4945929957767283</v>
      </c>
      <c r="H26" s="19">
        <f>SUM(G$8:G26)</f>
        <v>28.878718820300723</v>
      </c>
    </row>
    <row r="27" spans="1:8" x14ac:dyDescent="0.2">
      <c r="A27" s="27">
        <v>1919</v>
      </c>
      <c r="B27" s="5">
        <v>5009809.1564800004</v>
      </c>
      <c r="C27" s="43">
        <v>13.9</v>
      </c>
      <c r="D27" s="53">
        <f t="shared" si="0"/>
        <v>18.278089999999999</v>
      </c>
      <c r="E27" s="55">
        <f t="shared" si="1"/>
        <v>1.2819763970295173</v>
      </c>
      <c r="F27" s="19">
        <f>SUM(E$8:E27)</f>
        <v>30.16069521733024</v>
      </c>
      <c r="G27" s="19">
        <f t="shared" si="2"/>
        <v>1.2819763970295173</v>
      </c>
      <c r="H27" s="19">
        <f>SUM(G$8:G27)</f>
        <v>30.16069521733024</v>
      </c>
    </row>
    <row r="28" spans="1:8" x14ac:dyDescent="0.2">
      <c r="A28" s="27">
        <v>1920</v>
      </c>
      <c r="B28" s="5">
        <v>6167755.2774400013</v>
      </c>
      <c r="C28" s="41">
        <v>12.377780000000001</v>
      </c>
      <c r="D28" s="58">
        <f t="shared" si="0"/>
        <v>16.837917658000002</v>
      </c>
      <c r="E28" s="59">
        <f t="shared" si="1"/>
        <v>1.4539301769472157</v>
      </c>
      <c r="F28" s="19">
        <f>SUM(E$8:E28)</f>
        <v>31.614625394277454</v>
      </c>
      <c r="G28" s="19">
        <f t="shared" si="2"/>
        <v>1.5782870048263262</v>
      </c>
      <c r="H28" s="19">
        <f>SUM(G$8:G28)</f>
        <v>31.738982222156565</v>
      </c>
    </row>
    <row r="29" spans="1:8" x14ac:dyDescent="0.2">
      <c r="A29" s="27">
        <v>1921</v>
      </c>
      <c r="B29" s="5">
        <v>6030651.8137600003</v>
      </c>
      <c r="C29" s="38">
        <f>AVERAGE($C$28,$C$33)</f>
        <v>6.5245575000000002</v>
      </c>
      <c r="D29" s="56">
        <f t="shared" si="0"/>
        <v>11.300183850750001</v>
      </c>
      <c r="E29" s="57">
        <f t="shared" si="1"/>
        <v>0.95406463929485719</v>
      </c>
      <c r="F29" s="19">
        <f>SUM(E$8:E29)</f>
        <v>32.56869003357231</v>
      </c>
      <c r="G29" s="19">
        <f t="shared" si="2"/>
        <v>1.5432031525479593</v>
      </c>
      <c r="H29" s="19">
        <f>SUM(G$8:G29)</f>
        <v>33.282185374704525</v>
      </c>
    </row>
    <row r="30" spans="1:8" x14ac:dyDescent="0.2">
      <c r="A30" s="27">
        <v>1922</v>
      </c>
      <c r="B30" s="5">
        <v>4849579.807359999</v>
      </c>
      <c r="C30" s="38">
        <f t="shared" ref="C30:C32" si="3">AVERAGE($C$28,$C$33)</f>
        <v>6.5245575000000002</v>
      </c>
      <c r="D30" s="56">
        <f t="shared" si="0"/>
        <v>11.300183850750001</v>
      </c>
      <c r="E30" s="57">
        <f t="shared" si="1"/>
        <v>0.76721600790873867</v>
      </c>
      <c r="F30" s="19">
        <f>SUM(E$8:E30)</f>
        <v>33.335906041481046</v>
      </c>
      <c r="G30" s="19">
        <f t="shared" si="2"/>
        <v>1.2409747865355218</v>
      </c>
      <c r="H30" s="19">
        <f>SUM(G$8:G30)</f>
        <v>34.52316016124005</v>
      </c>
    </row>
    <row r="31" spans="1:8" x14ac:dyDescent="0.2">
      <c r="A31" s="27">
        <v>1923</v>
      </c>
      <c r="B31" s="5">
        <v>5551615.6153600011</v>
      </c>
      <c r="C31" s="38">
        <f t="shared" si="3"/>
        <v>6.5245575000000002</v>
      </c>
      <c r="D31" s="56">
        <f t="shared" si="0"/>
        <v>11.300183850750001</v>
      </c>
      <c r="E31" s="57">
        <f t="shared" si="1"/>
        <v>0.87827987971167665</v>
      </c>
      <c r="F31" s="19">
        <f>SUM(E$8:E31)</f>
        <v>34.214185921192723</v>
      </c>
      <c r="G31" s="19">
        <f t="shared" si="2"/>
        <v>1.420621018081377</v>
      </c>
      <c r="H31" s="19">
        <f>SUM(G$8:G31)</f>
        <v>35.943781179321427</v>
      </c>
    </row>
    <row r="32" spans="1:8" x14ac:dyDescent="0.2">
      <c r="A32" s="27">
        <v>1924</v>
      </c>
      <c r="B32" s="5">
        <v>6555939.7830400011</v>
      </c>
      <c r="C32" s="38">
        <f t="shared" si="3"/>
        <v>6.5245575000000002</v>
      </c>
      <c r="D32" s="56">
        <f t="shared" si="0"/>
        <v>11.300183850750001</v>
      </c>
      <c r="E32" s="57">
        <f t="shared" si="1"/>
        <v>1.037166548079173</v>
      </c>
      <c r="F32" s="19">
        <f>SUM(E$8:E32)</f>
        <v>35.251352469271893</v>
      </c>
      <c r="G32" s="19">
        <f t="shared" si="2"/>
        <v>1.6776208034457984</v>
      </c>
      <c r="H32" s="19">
        <f>SUM(G$8:G32)</f>
        <v>37.621401982767225</v>
      </c>
    </row>
    <row r="33" spans="1:8" x14ac:dyDescent="0.2">
      <c r="A33" s="27">
        <v>1925</v>
      </c>
      <c r="B33" s="5">
        <v>5601171.084160001</v>
      </c>
      <c r="C33" s="41">
        <v>0.67133499999999913</v>
      </c>
      <c r="D33" s="58">
        <f t="shared" si="0"/>
        <v>5.7624500434999995</v>
      </c>
      <c r="E33" s="59">
        <f t="shared" si="1"/>
        <v>0.4518705598059623</v>
      </c>
      <c r="F33" s="19">
        <f>SUM(E$8:E33)</f>
        <v>35.703223029077854</v>
      </c>
      <c r="G33" s="19">
        <f t="shared" si="2"/>
        <v>1.4333019285434367</v>
      </c>
      <c r="H33" s="19">
        <f>SUM(G$8:G33)</f>
        <v>39.054703911310661</v>
      </c>
    </row>
    <row r="34" spans="1:8" x14ac:dyDescent="0.2">
      <c r="A34" s="27">
        <v>1926</v>
      </c>
      <c r="B34" s="5">
        <v>7710582.2060799981</v>
      </c>
      <c r="C34" s="38">
        <f>AVERAGE($C$33,$C$38)</f>
        <v>9.8635091666666668</v>
      </c>
      <c r="D34" s="56">
        <f t="shared" si="0"/>
        <v>14.459166022583334</v>
      </c>
      <c r="E34" s="57">
        <f t="shared" si="1"/>
        <v>1.560840235478826</v>
      </c>
      <c r="F34" s="19">
        <f>SUM(E$8:E34)</f>
        <v>37.264063264556682</v>
      </c>
      <c r="G34" s="19">
        <f t="shared" si="2"/>
        <v>1.9730860172118021</v>
      </c>
      <c r="H34" s="19">
        <f>SUM(G$8:G34)</f>
        <v>41.027789928522466</v>
      </c>
    </row>
    <row r="35" spans="1:8" x14ac:dyDescent="0.2">
      <c r="A35" s="27">
        <v>1927</v>
      </c>
      <c r="B35" s="5">
        <v>7540441.7632000018</v>
      </c>
      <c r="C35" s="38">
        <f t="shared" ref="C35:C37" si="4">AVERAGE($C$33,$C$38)</f>
        <v>9.8635091666666668</v>
      </c>
      <c r="D35" s="56">
        <f t="shared" si="0"/>
        <v>14.459166022583334</v>
      </c>
      <c r="E35" s="57">
        <f t="shared" si="1"/>
        <v>1.5263989907282176</v>
      </c>
      <c r="F35" s="19">
        <f>SUM(E$8:E35)</f>
        <v>38.790462255284901</v>
      </c>
      <c r="G35" s="19">
        <f t="shared" si="2"/>
        <v>1.9295482246253965</v>
      </c>
      <c r="H35" s="19">
        <f>SUM(G$8:G35)</f>
        <v>42.957338153147866</v>
      </c>
    </row>
    <row r="36" spans="1:8" x14ac:dyDescent="0.2">
      <c r="A36" s="27">
        <v>1928</v>
      </c>
      <c r="B36" s="5">
        <v>6323029.0796800004</v>
      </c>
      <c r="C36" s="38">
        <f t="shared" si="4"/>
        <v>9.8635091666666668</v>
      </c>
      <c r="D36" s="56">
        <f t="shared" si="0"/>
        <v>14.459166022583334</v>
      </c>
      <c r="E36" s="57">
        <f t="shared" si="1"/>
        <v>1.279960181202016</v>
      </c>
      <c r="F36" s="19">
        <f>SUM(E$8:E36)</f>
        <v>40.070422436486915</v>
      </c>
      <c r="G36" s="19">
        <f t="shared" si="2"/>
        <v>1.618020524274115</v>
      </c>
      <c r="H36" s="19">
        <f>SUM(G$8:G36)</f>
        <v>44.575358677421981</v>
      </c>
    </row>
    <row r="37" spans="1:8" x14ac:dyDescent="0.2">
      <c r="A37" s="27">
        <v>1929</v>
      </c>
      <c r="B37" s="5">
        <v>6866487.3875199985</v>
      </c>
      <c r="C37" s="38">
        <f t="shared" si="4"/>
        <v>9.8635091666666668</v>
      </c>
      <c r="D37" s="56">
        <f t="shared" si="0"/>
        <v>14.459166022583334</v>
      </c>
      <c r="E37" s="57">
        <f t="shared" si="1"/>
        <v>1.3899715357937663</v>
      </c>
      <c r="F37" s="19">
        <f>SUM(E$8:E37)</f>
        <v>41.460393972280684</v>
      </c>
      <c r="G37" s="19">
        <f t="shared" si="2"/>
        <v>1.7570878423413756</v>
      </c>
      <c r="H37" s="19">
        <f>SUM(G$8:G37)</f>
        <v>46.332446519763359</v>
      </c>
    </row>
    <row r="38" spans="1:8" x14ac:dyDescent="0.2">
      <c r="A38" s="27">
        <v>1930</v>
      </c>
      <c r="B38" s="5">
        <v>2641057.7478400008</v>
      </c>
      <c r="C38" s="41">
        <v>19.055683333333334</v>
      </c>
      <c r="D38" s="58">
        <f t="shared" si="0"/>
        <v>23.155882001666669</v>
      </c>
      <c r="E38" s="59">
        <f t="shared" si="1"/>
        <v>0.85618430195998818</v>
      </c>
      <c r="F38" s="19">
        <f>SUM(E$8:E38)</f>
        <v>42.316578274240669</v>
      </c>
      <c r="G38" s="19">
        <f t="shared" si="2"/>
        <v>0.67582887694303562</v>
      </c>
      <c r="H38" s="19">
        <f>SUM(G$8:G38)</f>
        <v>47.008275396706395</v>
      </c>
    </row>
    <row r="39" spans="1:8" x14ac:dyDescent="0.2">
      <c r="A39" s="27">
        <v>1931</v>
      </c>
      <c r="B39" s="5">
        <v>5470675.0163200013</v>
      </c>
      <c r="C39" s="38">
        <f>AVERAGE($C$38,$C$43)</f>
        <v>18.653400000000001</v>
      </c>
      <c r="D39" s="56">
        <f t="shared" si="0"/>
        <v>22.775281740000004</v>
      </c>
      <c r="E39" s="57">
        <f t="shared" si="1"/>
        <v>1.74434630726534</v>
      </c>
      <c r="F39" s="19">
        <f>SUM(E$8:E39)</f>
        <v>44.060924581506008</v>
      </c>
      <c r="G39" s="19">
        <f t="shared" si="2"/>
        <v>1.3999088643266782</v>
      </c>
      <c r="H39" s="19">
        <f>SUM(G$8:G39)</f>
        <v>48.408184261033071</v>
      </c>
    </row>
    <row r="40" spans="1:8" x14ac:dyDescent="0.2">
      <c r="A40" s="27">
        <v>1932</v>
      </c>
      <c r="B40" s="5">
        <v>5662289.4956799997</v>
      </c>
      <c r="C40" s="38">
        <f t="shared" ref="C40:C42" si="5">AVERAGE($C$38,$C$43)</f>
        <v>18.653400000000001</v>
      </c>
      <c r="D40" s="56">
        <f t="shared" si="0"/>
        <v>22.775281740000004</v>
      </c>
      <c r="E40" s="57">
        <f t="shared" si="1"/>
        <v>1.8054433398057637</v>
      </c>
      <c r="F40" s="19">
        <f>SUM(E$8:E40)</f>
        <v>45.86636792131177</v>
      </c>
      <c r="G40" s="19">
        <f t="shared" si="2"/>
        <v>1.4489417181133109</v>
      </c>
      <c r="H40" s="19">
        <f>SUM(G$8:G40)</f>
        <v>49.857125979146382</v>
      </c>
    </row>
    <row r="41" spans="1:8" x14ac:dyDescent="0.2">
      <c r="A41" s="27">
        <v>1933</v>
      </c>
      <c r="B41" s="5">
        <v>6840057.8041600008</v>
      </c>
      <c r="C41" s="38">
        <f t="shared" si="5"/>
        <v>18.653400000000001</v>
      </c>
      <c r="D41" s="56">
        <f t="shared" si="0"/>
        <v>22.775281740000004</v>
      </c>
      <c r="E41" s="57">
        <f t="shared" si="1"/>
        <v>2.1809794105068168</v>
      </c>
      <c r="F41" s="19">
        <f>SUM(E$8:E41)</f>
        <v>48.047347331818585</v>
      </c>
      <c r="G41" s="19">
        <f t="shared" si="2"/>
        <v>1.7503246900949441</v>
      </c>
      <c r="H41" s="19">
        <f>SUM(G$8:G41)</f>
        <v>51.607450669241324</v>
      </c>
    </row>
    <row r="42" spans="1:8" x14ac:dyDescent="0.2">
      <c r="A42" s="27">
        <v>1934</v>
      </c>
      <c r="B42" s="5">
        <v>4852883.5052799992</v>
      </c>
      <c r="C42" s="38">
        <f t="shared" si="5"/>
        <v>18.653400000000001</v>
      </c>
      <c r="D42" s="56">
        <f t="shared" si="0"/>
        <v>22.775281740000004</v>
      </c>
      <c r="E42" s="57">
        <f t="shared" si="1"/>
        <v>1.5473610471781107</v>
      </c>
      <c r="F42" s="19">
        <f>SUM(E$8:E42)</f>
        <v>49.5947083789967</v>
      </c>
      <c r="G42" s="19">
        <f t="shared" si="2"/>
        <v>1.2418201805663263</v>
      </c>
      <c r="H42" s="19">
        <f>SUM(G$8:G42)</f>
        <v>52.849270849807652</v>
      </c>
    </row>
    <row r="43" spans="1:8" x14ac:dyDescent="0.2">
      <c r="A43" s="27">
        <v>1935</v>
      </c>
      <c r="B43" s="5">
        <v>7355434.6796799991</v>
      </c>
      <c r="C43" s="41">
        <v>18.251116666666668</v>
      </c>
      <c r="D43" s="58">
        <f t="shared" si="0"/>
        <v>22.394681478333332</v>
      </c>
      <c r="E43" s="59">
        <f t="shared" si="1"/>
        <v>2.3061166350056848</v>
      </c>
      <c r="F43" s="19">
        <f>SUM(E$8:E43)</f>
        <v>51.900825014002386</v>
      </c>
      <c r="G43" s="19">
        <f t="shared" si="2"/>
        <v>1.8822061589003707</v>
      </c>
      <c r="H43" s="19">
        <f>SUM(G$8:G43)</f>
        <v>54.731477008708026</v>
      </c>
    </row>
    <row r="44" spans="1:8" x14ac:dyDescent="0.2">
      <c r="A44" s="27">
        <v>1936</v>
      </c>
      <c r="B44" s="5">
        <v>6129762.7513599992</v>
      </c>
      <c r="C44" s="38">
        <f>AVERAGE($C$43,$C$48)</f>
        <v>16.682211666666671</v>
      </c>
      <c r="D44" s="56">
        <f t="shared" si="0"/>
        <v>20.910340457833339</v>
      </c>
      <c r="E44" s="57">
        <f t="shared" si="1"/>
        <v>1.7944559647935592</v>
      </c>
      <c r="F44" s="19">
        <f>SUM(E$8:E44)</f>
        <v>53.695280978795942</v>
      </c>
      <c r="G44" s="19">
        <f t="shared" si="2"/>
        <v>1.5685649734720795</v>
      </c>
      <c r="H44" s="19">
        <f>SUM(G$8:G44)</f>
        <v>56.300041982180105</v>
      </c>
    </row>
    <row r="45" spans="1:8" x14ac:dyDescent="0.2">
      <c r="A45" s="27">
        <v>1937</v>
      </c>
      <c r="B45" s="5">
        <v>7127479.5231999997</v>
      </c>
      <c r="C45" s="38">
        <f t="shared" ref="C45:C47" si="6">AVERAGE($C$43,$C$48)</f>
        <v>16.682211666666671</v>
      </c>
      <c r="D45" s="56">
        <f t="shared" si="0"/>
        <v>20.910340457833339</v>
      </c>
      <c r="E45" s="57">
        <f t="shared" si="1"/>
        <v>2.0865323281088668</v>
      </c>
      <c r="F45" s="19">
        <f>SUM(E$8:E45)</f>
        <v>55.781813306904809</v>
      </c>
      <c r="G45" s="19">
        <f t="shared" si="2"/>
        <v>1.8238739707748932</v>
      </c>
      <c r="H45" s="19">
        <f>SUM(G$8:G45)</f>
        <v>58.123915952954995</v>
      </c>
    </row>
    <row r="46" spans="1:8" x14ac:dyDescent="0.2">
      <c r="A46" s="27">
        <v>1938</v>
      </c>
      <c r="B46" s="5">
        <v>5194816.24</v>
      </c>
      <c r="C46" s="38">
        <f t="shared" si="6"/>
        <v>16.682211666666671</v>
      </c>
      <c r="D46" s="56">
        <f t="shared" si="0"/>
        <v>20.910340457833339</v>
      </c>
      <c r="E46" s="57">
        <f t="shared" si="1"/>
        <v>1.5207552667199431</v>
      </c>
      <c r="F46" s="19">
        <f>SUM(E$8:E46)</f>
        <v>57.302568573624754</v>
      </c>
      <c r="G46" s="19">
        <f t="shared" si="2"/>
        <v>1.3293184627545422</v>
      </c>
      <c r="H46" s="19">
        <f>SUM(G$8:G46)</f>
        <v>59.453234415709538</v>
      </c>
    </row>
    <row r="47" spans="1:8" x14ac:dyDescent="0.2">
      <c r="A47" s="27">
        <v>1939</v>
      </c>
      <c r="B47" s="5">
        <v>5957970.45952</v>
      </c>
      <c r="C47" s="38">
        <f t="shared" si="6"/>
        <v>16.682211666666671</v>
      </c>
      <c r="D47" s="56">
        <f t="shared" si="0"/>
        <v>20.910340457833339</v>
      </c>
      <c r="E47" s="57">
        <f t="shared" si="1"/>
        <v>1.7441646704478773</v>
      </c>
      <c r="F47" s="19">
        <f>SUM(E$8:E47)</f>
        <v>59.046733244072634</v>
      </c>
      <c r="G47" s="19">
        <f t="shared" si="2"/>
        <v>1.5246044838702706</v>
      </c>
      <c r="H47" s="19">
        <f>SUM(G$8:G47)</f>
        <v>60.977838899579808</v>
      </c>
    </row>
    <row r="48" spans="1:8" x14ac:dyDescent="0.2">
      <c r="A48" s="27">
        <v>1940</v>
      </c>
      <c r="B48" s="5">
        <v>6104985.0169599997</v>
      </c>
      <c r="C48" s="41">
        <v>15.113306666666674</v>
      </c>
      <c r="D48" s="58">
        <f t="shared" si="0"/>
        <v>19.425999437333338</v>
      </c>
      <c r="E48" s="59">
        <f t="shared" si="1"/>
        <v>1.6603360970615078</v>
      </c>
      <c r="F48" s="19">
        <f>SUM(E$8:E48)</f>
        <v>60.707069341134144</v>
      </c>
      <c r="G48" s="19">
        <f t="shared" si="2"/>
        <v>1.5622245182410495</v>
      </c>
      <c r="H48" s="19">
        <f>SUM(G$8:G48)</f>
        <v>62.540063417820861</v>
      </c>
    </row>
    <row r="49" spans="1:8" x14ac:dyDescent="0.2">
      <c r="A49" s="27">
        <v>1941</v>
      </c>
      <c r="B49" s="5">
        <v>4682743.0624000002</v>
      </c>
      <c r="C49" s="38">
        <f>AVERAGE($C$48,$C$53)</f>
        <v>21.22801333333334</v>
      </c>
      <c r="D49" s="56">
        <f t="shared" si="0"/>
        <v>25.211123414666673</v>
      </c>
      <c r="E49" s="57">
        <f t="shared" si="1"/>
        <v>1.6528009857147679</v>
      </c>
      <c r="F49" s="19">
        <f>SUM(E$8:E49)</f>
        <v>62.359870326848913</v>
      </c>
      <c r="G49" s="19">
        <f t="shared" si="2"/>
        <v>1.1982823879799194</v>
      </c>
      <c r="H49" s="19">
        <f>SUM(G$8:G49)</f>
        <v>63.738345805800783</v>
      </c>
    </row>
    <row r="50" spans="1:8" x14ac:dyDescent="0.2">
      <c r="A50" s="27">
        <v>1942</v>
      </c>
      <c r="B50" s="5">
        <v>7087835.1481599994</v>
      </c>
      <c r="C50" s="38">
        <f t="shared" ref="C50:C52" si="7">AVERAGE($C$48,$C$53)</f>
        <v>21.22801333333334</v>
      </c>
      <c r="D50" s="56">
        <f t="shared" si="0"/>
        <v>25.211123414666673</v>
      </c>
      <c r="E50" s="57">
        <f t="shared" si="1"/>
        <v>2.5016920132830358</v>
      </c>
      <c r="F50" s="19">
        <f>SUM(E$8:E50)</f>
        <v>64.861562340131954</v>
      </c>
      <c r="G50" s="19">
        <f t="shared" si="2"/>
        <v>1.8137292424052451</v>
      </c>
      <c r="H50" s="19">
        <f>SUM(G$8:G50)</f>
        <v>65.552075048206035</v>
      </c>
    </row>
    <row r="51" spans="1:8" x14ac:dyDescent="0.2">
      <c r="A51" s="27">
        <v>1943</v>
      </c>
      <c r="B51" s="5">
        <v>5193164.3910400001</v>
      </c>
      <c r="C51" s="38">
        <f t="shared" si="7"/>
        <v>21.22801333333334</v>
      </c>
      <c r="D51" s="56">
        <f t="shared" si="0"/>
        <v>25.211123414666673</v>
      </c>
      <c r="E51" s="57">
        <f t="shared" si="1"/>
        <v>1.8329571172522645</v>
      </c>
      <c r="F51" s="19">
        <f>SUM(E$8:E51)</f>
        <v>66.694519457384217</v>
      </c>
      <c r="G51" s="19">
        <f t="shared" si="2"/>
        <v>1.3288957657391403</v>
      </c>
      <c r="H51" s="19">
        <f>SUM(G$8:G51)</f>
        <v>66.880970813945169</v>
      </c>
    </row>
    <row r="52" spans="1:8" x14ac:dyDescent="0.2">
      <c r="A52" s="27">
        <v>1944</v>
      </c>
      <c r="B52" s="5">
        <v>6798761.5801600013</v>
      </c>
      <c r="C52" s="38">
        <f t="shared" si="7"/>
        <v>21.22801333333334</v>
      </c>
      <c r="D52" s="56">
        <f t="shared" si="0"/>
        <v>25.211123414666673</v>
      </c>
      <c r="E52" s="57">
        <f t="shared" si="1"/>
        <v>2.3996618417003122</v>
      </c>
      <c r="F52" s="19">
        <f>SUM(E$8:E52)</f>
        <v>69.094181299084525</v>
      </c>
      <c r="G52" s="19">
        <f t="shared" si="2"/>
        <v>1.739757264709894</v>
      </c>
      <c r="H52" s="19">
        <f>SUM(G$8:G52)</f>
        <v>68.620728078655063</v>
      </c>
    </row>
    <row r="53" spans="1:8" x14ac:dyDescent="0.2">
      <c r="A53" s="27">
        <v>1945</v>
      </c>
      <c r="B53" s="5">
        <v>6873094.7833599998</v>
      </c>
      <c r="C53" s="41">
        <v>27.342720000000007</v>
      </c>
      <c r="D53" s="58">
        <f t="shared" si="0"/>
        <v>30.996247392000008</v>
      </c>
      <c r="E53" s="59">
        <f t="shared" si="1"/>
        <v>2.982562047551677</v>
      </c>
      <c r="F53" s="19">
        <f>SUM(E$8:E53)</f>
        <v>72.076743346636206</v>
      </c>
      <c r="G53" s="19">
        <f t="shared" si="2"/>
        <v>1.758778630402984</v>
      </c>
      <c r="H53" s="19">
        <f>SUM(G$8:G53)</f>
        <v>70.379506709058049</v>
      </c>
    </row>
    <row r="54" spans="1:8" x14ac:dyDescent="0.2">
      <c r="A54" s="27">
        <v>1946</v>
      </c>
      <c r="B54" s="5">
        <v>4560506.23936</v>
      </c>
      <c r="C54" s="38">
        <f>AVERAGE($C$53,$C$58)</f>
        <v>20.584360000000004</v>
      </c>
      <c r="D54" s="56">
        <f t="shared" si="0"/>
        <v>24.602162996000004</v>
      </c>
      <c r="E54" s="57">
        <f t="shared" si="1"/>
        <v>1.5707764498301362</v>
      </c>
      <c r="F54" s="19">
        <f>SUM(E$8:E54)</f>
        <v>73.647519796466341</v>
      </c>
      <c r="G54" s="19">
        <f t="shared" si="2"/>
        <v>1.1670028088401707</v>
      </c>
      <c r="H54" s="19">
        <f>SUM(G$8:G54)</f>
        <v>71.546509517898215</v>
      </c>
    </row>
    <row r="55" spans="1:8" x14ac:dyDescent="0.2">
      <c r="A55" s="27">
        <v>1947</v>
      </c>
      <c r="B55" s="5">
        <v>4869401.9948800011</v>
      </c>
      <c r="C55" s="38">
        <f t="shared" ref="C55:C57" si="8">AVERAGE($C$53,$C$58)</f>
        <v>20.584360000000004</v>
      </c>
      <c r="D55" s="56">
        <f t="shared" si="0"/>
        <v>24.602162996000004</v>
      </c>
      <c r="E55" s="57">
        <f t="shared" si="1"/>
        <v>1.6771695019951951</v>
      </c>
      <c r="F55" s="19">
        <f>SUM(E$8:E55)</f>
        <v>75.324689298461536</v>
      </c>
      <c r="G55" s="19">
        <f t="shared" si="2"/>
        <v>1.2460471507203468</v>
      </c>
      <c r="H55" s="19">
        <f>SUM(G$8:G55)</f>
        <v>72.792556668618559</v>
      </c>
    </row>
    <row r="56" spans="1:8" x14ac:dyDescent="0.2">
      <c r="A56" s="27">
        <v>1948</v>
      </c>
      <c r="B56" s="5">
        <v>7699019.2633599984</v>
      </c>
      <c r="C56" s="38">
        <f t="shared" si="8"/>
        <v>20.584360000000004</v>
      </c>
      <c r="D56" s="56">
        <f t="shared" si="0"/>
        <v>24.602162996000004</v>
      </c>
      <c r="E56" s="57">
        <f t="shared" si="1"/>
        <v>2.6517753755713716</v>
      </c>
      <c r="F56" s="19">
        <f>SUM(E$8:E56)</f>
        <v>77.976464674032911</v>
      </c>
      <c r="G56" s="19">
        <f t="shared" si="2"/>
        <v>1.9701271381039887</v>
      </c>
      <c r="H56" s="19">
        <f>SUM(G$8:G56)</f>
        <v>74.762683806722549</v>
      </c>
    </row>
    <row r="57" spans="1:8" x14ac:dyDescent="0.2">
      <c r="A57" s="27">
        <v>1949</v>
      </c>
      <c r="B57" s="5">
        <v>6557591.6320000011</v>
      </c>
      <c r="C57" s="38">
        <f t="shared" si="8"/>
        <v>20.584360000000004</v>
      </c>
      <c r="D57" s="56">
        <f t="shared" si="0"/>
        <v>24.602162996000004</v>
      </c>
      <c r="E57" s="57">
        <f t="shared" si="1"/>
        <v>2.2586331346833757</v>
      </c>
      <c r="F57" s="19">
        <f>SUM(E$8:E57)</f>
        <v>80.23509780871629</v>
      </c>
      <c r="G57" s="19">
        <f t="shared" si="2"/>
        <v>1.6780435004612004</v>
      </c>
      <c r="H57" s="19">
        <f>SUM(G$8:G57)</f>
        <v>76.440727307183749</v>
      </c>
    </row>
    <row r="58" spans="1:8" x14ac:dyDescent="0.2">
      <c r="A58" s="27">
        <v>1950</v>
      </c>
      <c r="B58" s="5">
        <v>7167123.89824</v>
      </c>
      <c r="C58" s="41">
        <v>13.826000000000001</v>
      </c>
      <c r="D58" s="58">
        <f t="shared" si="0"/>
        <v>18.2080786</v>
      </c>
      <c r="E58" s="59">
        <f t="shared" si="1"/>
        <v>1.8269937738512925</v>
      </c>
      <c r="F58" s="19">
        <f>SUM(E$8:E58)</f>
        <v>82.062091582567589</v>
      </c>
      <c r="G58" s="19">
        <f t="shared" si="2"/>
        <v>1.8340186991445417</v>
      </c>
      <c r="H58" s="19">
        <f>SUM(G$8:G58)</f>
        <v>78.274746006328286</v>
      </c>
    </row>
    <row r="59" spans="1:8" x14ac:dyDescent="0.2">
      <c r="A59" s="27">
        <v>1951</v>
      </c>
      <c r="B59" s="5">
        <v>6408925.2256000005</v>
      </c>
      <c r="C59" s="38">
        <f>AVERAGE($C$58,$C$63)</f>
        <v>14.188055000000002</v>
      </c>
      <c r="D59" s="56">
        <f t="shared" si="0"/>
        <v>18.550618835500003</v>
      </c>
      <c r="E59" s="57">
        <f t="shared" si="1"/>
        <v>1.6644534060745708</v>
      </c>
      <c r="F59" s="19">
        <f>SUM(E$8:E59)</f>
        <v>83.726544988642161</v>
      </c>
      <c r="G59" s="19">
        <f t="shared" si="2"/>
        <v>1.6400007690750196</v>
      </c>
      <c r="H59" s="19">
        <f>SUM(G$8:G59)</f>
        <v>79.914746775403302</v>
      </c>
    </row>
    <row r="60" spans="1:8" x14ac:dyDescent="0.2">
      <c r="A60">
        <v>1952</v>
      </c>
      <c r="B60" s="5">
        <v>4585415.4400000041</v>
      </c>
      <c r="C60" s="38">
        <f t="shared" ref="C60:C62" si="9">AVERAGE($C$58,$C$63)</f>
        <v>14.188055000000002</v>
      </c>
      <c r="D60" s="56">
        <f t="shared" si="0"/>
        <v>18.550618835500003</v>
      </c>
      <c r="E60" s="57">
        <f t="shared" si="1"/>
        <v>1.1908721164179925</v>
      </c>
      <c r="F60" s="19">
        <f>SUM(E$8:E60)</f>
        <v>84.917417105060153</v>
      </c>
      <c r="G60" s="19">
        <f t="shared" si="2"/>
        <v>1.1733769053959355</v>
      </c>
      <c r="H60" s="19">
        <f>SUM(G$8:G60)</f>
        <v>81.088123680799242</v>
      </c>
    </row>
    <row r="61" spans="1:8" x14ac:dyDescent="0.2">
      <c r="A61">
        <v>1953</v>
      </c>
      <c r="B61" s="5">
        <v>6150761.4400000013</v>
      </c>
      <c r="C61" s="38">
        <f t="shared" si="9"/>
        <v>14.188055000000002</v>
      </c>
      <c r="D61" s="56">
        <f t="shared" si="0"/>
        <v>18.550618835500003</v>
      </c>
      <c r="E61" s="57">
        <f t="shared" si="1"/>
        <v>1.5974060343014362</v>
      </c>
      <c r="F61" s="19">
        <f>SUM(E$8:E61)</f>
        <v>86.514823139361596</v>
      </c>
      <c r="G61" s="19">
        <f t="shared" si="2"/>
        <v>1.5739383963638947</v>
      </c>
      <c r="H61" s="19">
        <f>SUM(G$8:G61)</f>
        <v>82.662062077163142</v>
      </c>
    </row>
    <row r="62" spans="1:8" x14ac:dyDescent="0.2">
      <c r="A62">
        <v>1954</v>
      </c>
      <c r="B62" s="5">
        <v>7596205.3599999994</v>
      </c>
      <c r="C62" s="38">
        <f t="shared" si="9"/>
        <v>14.188055000000002</v>
      </c>
      <c r="D62" s="56">
        <f t="shared" si="0"/>
        <v>18.550618835500003</v>
      </c>
      <c r="E62" s="57">
        <f t="shared" si="1"/>
        <v>1.9728003432135892</v>
      </c>
      <c r="F62" s="19">
        <f>SUM(E$8:E62)</f>
        <v>88.487623482575188</v>
      </c>
      <c r="G62" s="19">
        <f t="shared" si="2"/>
        <v>1.9438177531998733</v>
      </c>
      <c r="H62" s="19">
        <f>SUM(G$8:G62)</f>
        <v>84.605879830363023</v>
      </c>
    </row>
    <row r="63" spans="1:8" x14ac:dyDescent="0.2">
      <c r="A63">
        <v>1955</v>
      </c>
      <c r="B63" s="5">
        <v>5767926.8800000064</v>
      </c>
      <c r="C63" s="38">
        <v>14.550110000000004</v>
      </c>
      <c r="D63" s="56">
        <f t="shared" si="0"/>
        <v>18.893159071000007</v>
      </c>
      <c r="E63" s="57">
        <f t="shared" si="1"/>
        <v>1.5256410407523162</v>
      </c>
      <c r="F63" s="19">
        <f>SUM(E$8:E63)</f>
        <v>90.013264523327507</v>
      </c>
      <c r="G63" s="19">
        <f t="shared" si="2"/>
        <v>1.4759736127648302</v>
      </c>
      <c r="H63" s="19">
        <f>SUM(G$8:G63)</f>
        <v>86.081853443127855</v>
      </c>
    </row>
    <row r="64" spans="1:8" x14ac:dyDescent="0.2">
      <c r="A64">
        <v>1956</v>
      </c>
      <c r="B64" s="5">
        <v>8838591.760000011</v>
      </c>
      <c r="C64" s="41">
        <f>AVERAGE($C$63,$C$68)</f>
        <v>11.412300000000002</v>
      </c>
      <c r="D64" s="58">
        <f t="shared" si="0"/>
        <v>15.924477030000002</v>
      </c>
      <c r="E64" s="59">
        <f t="shared" si="1"/>
        <v>1.9704993204353445</v>
      </c>
      <c r="F64" s="19">
        <f>SUM(E$8:E64)</f>
        <v>91.983763843762858</v>
      </c>
      <c r="G64" s="19">
        <f t="shared" si="2"/>
        <v>2.26173605927554</v>
      </c>
      <c r="H64" s="19">
        <f>SUM(G$8:G64)</f>
        <v>88.34358950240339</v>
      </c>
    </row>
    <row r="65" spans="1:8" x14ac:dyDescent="0.2">
      <c r="A65">
        <v>1957</v>
      </c>
      <c r="B65" s="5">
        <v>6133567.3599999947</v>
      </c>
      <c r="C65" s="38">
        <f t="shared" ref="C65:C67" si="10">AVERAGE($C$63,$C$68)</f>
        <v>11.412300000000002</v>
      </c>
      <c r="D65" s="56">
        <f t="shared" si="0"/>
        <v>15.924477030000002</v>
      </c>
      <c r="E65" s="57">
        <f t="shared" si="1"/>
        <v>1.3674339355078873</v>
      </c>
      <c r="F65" s="19">
        <f>SUM(E$8:E65)</f>
        <v>93.351197779270748</v>
      </c>
      <c r="G65" s="19">
        <f t="shared" si="2"/>
        <v>1.5695385471799923</v>
      </c>
      <c r="H65" s="19">
        <f>SUM(G$8:G65)</f>
        <v>89.913128049583378</v>
      </c>
    </row>
    <row r="66" spans="1:8" x14ac:dyDescent="0.2">
      <c r="A66">
        <v>1958</v>
      </c>
      <c r="B66" s="5">
        <v>7501029.2800000049</v>
      </c>
      <c r="C66" s="38">
        <f t="shared" si="10"/>
        <v>11.412300000000002</v>
      </c>
      <c r="D66" s="56">
        <f t="shared" si="0"/>
        <v>15.924477030000002</v>
      </c>
      <c r="E66" s="57">
        <f t="shared" si="1"/>
        <v>1.6722995585900453</v>
      </c>
      <c r="F66" s="19">
        <f>SUM(E$8:E66)</f>
        <v>95.023497337860789</v>
      </c>
      <c r="G66" s="19">
        <f t="shared" si="2"/>
        <v>1.9194628358146537</v>
      </c>
      <c r="H66" s="19">
        <f>SUM(G$8:G66)</f>
        <v>91.832590885398034</v>
      </c>
    </row>
    <row r="67" spans="1:8" x14ac:dyDescent="0.2">
      <c r="A67">
        <v>1959</v>
      </c>
      <c r="B67" s="5">
        <v>6562430.320000005</v>
      </c>
      <c r="C67" s="38">
        <f t="shared" si="10"/>
        <v>11.412300000000002</v>
      </c>
      <c r="D67" s="56">
        <f t="shared" si="0"/>
        <v>15.924477030000002</v>
      </c>
      <c r="E67" s="57">
        <f t="shared" si="1"/>
        <v>1.463045792485419</v>
      </c>
      <c r="F67" s="19">
        <f>SUM(E$8:E67)</f>
        <v>96.486543130346206</v>
      </c>
      <c r="G67" s="19">
        <f t="shared" si="2"/>
        <v>1.6792816881076442</v>
      </c>
      <c r="H67" s="19">
        <f>SUM(G$8:G67)</f>
        <v>93.511872573505684</v>
      </c>
    </row>
    <row r="68" spans="1:8" x14ac:dyDescent="0.2">
      <c r="A68">
        <v>1960</v>
      </c>
      <c r="B68" s="5">
        <v>6135469.3599999994</v>
      </c>
      <c r="C68" s="41">
        <v>8.2744900000000001</v>
      </c>
      <c r="D68" s="58">
        <f t="shared" si="0"/>
        <v>12.955794989000001</v>
      </c>
      <c r="E68" s="59">
        <f t="shared" si="1"/>
        <v>1.1128583646523145</v>
      </c>
      <c r="F68" s="19">
        <f>SUM(E$8:E68)</f>
        <v>97.599401494998517</v>
      </c>
      <c r="G68" s="19">
        <f t="shared" si="2"/>
        <v>1.5700252561605132</v>
      </c>
      <c r="H68" s="19">
        <f>SUM(G$8:G68)</f>
        <v>95.081897829666204</v>
      </c>
    </row>
    <row r="69" spans="1:8" x14ac:dyDescent="0.2">
      <c r="A69">
        <v>1961</v>
      </c>
      <c r="B69" s="5">
        <v>6672137.6800000034</v>
      </c>
      <c r="C69" s="38">
        <f>AVERAGE($C$68,$C$73)</f>
        <v>8.7974583333333349</v>
      </c>
      <c r="D69" s="56">
        <f t="shared" si="0"/>
        <v>13.450575329166668</v>
      </c>
      <c r="E69" s="57">
        <f t="shared" si="1"/>
        <v>1.2564172665997593</v>
      </c>
      <c r="F69" s="19">
        <f>SUM(E$8:E69)</f>
        <v>98.855818761598272</v>
      </c>
      <c r="G69" s="19">
        <f t="shared" si="2"/>
        <v>1.7073550621040374</v>
      </c>
      <c r="H69" s="19">
        <f>SUM(G$8:G69)</f>
        <v>96.789252891770246</v>
      </c>
    </row>
    <row r="70" spans="1:8" x14ac:dyDescent="0.2">
      <c r="A70">
        <v>1962</v>
      </c>
      <c r="B70" s="5">
        <v>7021953.5199999996</v>
      </c>
      <c r="C70" s="38">
        <f t="shared" ref="C70:C72" si="11">AVERAGE($C$68,$C$73)</f>
        <v>8.7974583333333349</v>
      </c>
      <c r="D70" s="56">
        <f t="shared" si="0"/>
        <v>13.450575329166668</v>
      </c>
      <c r="E70" s="57">
        <f t="shared" si="1"/>
        <v>1.3222904069013384</v>
      </c>
      <c r="F70" s="19">
        <f>SUM(E$8:E70)</f>
        <v>100.17810916849962</v>
      </c>
      <c r="G70" s="19">
        <f t="shared" si="2"/>
        <v>1.7968705778012748</v>
      </c>
      <c r="H70" s="19">
        <f>SUM(G$8:G70)</f>
        <v>98.586123469571518</v>
      </c>
    </row>
    <row r="71" spans="1:8" x14ac:dyDescent="0.2">
      <c r="A71">
        <v>1963</v>
      </c>
      <c r="B71" s="5">
        <v>6550866.1600000076</v>
      </c>
      <c r="C71" s="38">
        <f t="shared" si="11"/>
        <v>8.7974583333333349</v>
      </c>
      <c r="D71" s="56">
        <f t="shared" si="0"/>
        <v>13.450575329166668</v>
      </c>
      <c r="E71" s="57">
        <f t="shared" si="1"/>
        <v>1.2335808625891644</v>
      </c>
      <c r="F71" s="19">
        <f>SUM(E$8:E71)</f>
        <v>101.41169003108878</v>
      </c>
      <c r="G71" s="19">
        <f t="shared" si="2"/>
        <v>1.6763224975060835</v>
      </c>
      <c r="H71" s="19">
        <f>SUM(G$8:G71)</f>
        <v>100.2624459670776</v>
      </c>
    </row>
    <row r="72" spans="1:8" x14ac:dyDescent="0.2">
      <c r="A72">
        <v>1964</v>
      </c>
      <c r="B72" s="5">
        <v>5437359.2799999937</v>
      </c>
      <c r="C72" s="38">
        <f t="shared" si="11"/>
        <v>8.7974583333333349</v>
      </c>
      <c r="D72" s="56">
        <f t="shared" si="0"/>
        <v>13.450575329166668</v>
      </c>
      <c r="E72" s="57">
        <f t="shared" si="1"/>
        <v>1.0238985482233669</v>
      </c>
      <c r="F72" s="19">
        <f>SUM(E$8:E72)</f>
        <v>102.43558857931215</v>
      </c>
      <c r="G72" s="19">
        <f t="shared" si="2"/>
        <v>1.3913835919504511</v>
      </c>
      <c r="H72" s="19">
        <f>SUM(G$8:G72)</f>
        <v>101.65382955902805</v>
      </c>
    </row>
    <row r="73" spans="1:8" x14ac:dyDescent="0.2">
      <c r="A73">
        <v>1965</v>
      </c>
      <c r="B73" s="5">
        <v>4276454.5600000052</v>
      </c>
      <c r="C73" s="41">
        <v>9.3204266666666697</v>
      </c>
      <c r="D73" s="58">
        <f t="shared" ref="D73:D131" si="12">(0.9461*C73)+5.1273</f>
        <v>13.945355669333336</v>
      </c>
      <c r="E73" s="59">
        <f t="shared" ref="E73:E131" si="13">(D73*B73)*(10^-6)*(14)*(10^-3)</f>
        <v>0.83491351780119449</v>
      </c>
      <c r="F73" s="19">
        <f>SUM(E$8:E73)</f>
        <v>103.27050209711335</v>
      </c>
      <c r="G73" s="19">
        <f t="shared" ref="G73:G131" si="14">($D$8*B73)*(10^-6)*(14)*(10^-3)</f>
        <v>1.0943158986002668</v>
      </c>
      <c r="H73" s="19">
        <f>SUM(G$8:G73)</f>
        <v>102.74814545762833</v>
      </c>
    </row>
    <row r="74" spans="1:8" x14ac:dyDescent="0.2">
      <c r="A74">
        <v>1966</v>
      </c>
      <c r="B74" s="5">
        <v>5095303.5999999931</v>
      </c>
      <c r="C74" s="38">
        <f>AVERAGE($C$73,$C$78)</f>
        <v>5.9370333333333347</v>
      </c>
      <c r="D74" s="56">
        <f t="shared" si="12"/>
        <v>10.744327236666669</v>
      </c>
      <c r="E74" s="57">
        <f t="shared" si="13"/>
        <v>0.76643852947991908</v>
      </c>
      <c r="F74" s="19">
        <f>SUM(E$8:E74)</f>
        <v>104.03694062659326</v>
      </c>
      <c r="G74" s="19">
        <f t="shared" si="14"/>
        <v>1.3038538488937341</v>
      </c>
      <c r="H74" s="19">
        <f>SUM(G$8:G74)</f>
        <v>104.05199930652206</v>
      </c>
    </row>
    <row r="75" spans="1:8" x14ac:dyDescent="0.2">
      <c r="A75">
        <v>1967</v>
      </c>
      <c r="B75" s="5">
        <v>6542801.6800000025</v>
      </c>
      <c r="C75" s="38">
        <f t="shared" ref="C75:C77" si="15">AVERAGE($C$73,$C$78)</f>
        <v>5.9370333333333347</v>
      </c>
      <c r="D75" s="56">
        <f t="shared" si="12"/>
        <v>10.744327236666669</v>
      </c>
      <c r="E75" s="57">
        <f t="shared" si="13"/>
        <v>0.9841720321234545</v>
      </c>
      <c r="F75" s="19">
        <f>SUM(E$8:E75)</f>
        <v>105.02111265871672</v>
      </c>
      <c r="G75" s="19">
        <f t="shared" si="14"/>
        <v>1.6742588514286771</v>
      </c>
      <c r="H75" s="19">
        <f>SUM(G$8:G75)</f>
        <v>105.72625815795074</v>
      </c>
    </row>
    <row r="76" spans="1:8" x14ac:dyDescent="0.2">
      <c r="A76">
        <v>1968</v>
      </c>
      <c r="B76" s="5">
        <v>4846445.9200000092</v>
      </c>
      <c r="C76" s="38">
        <f t="shared" si="15"/>
        <v>5.9370333333333347</v>
      </c>
      <c r="D76" s="56">
        <f t="shared" si="12"/>
        <v>10.744327236666669</v>
      </c>
      <c r="E76" s="57">
        <f t="shared" si="13"/>
        <v>0.72900521259003404</v>
      </c>
      <c r="F76" s="19">
        <f>SUM(E$8:E76)</f>
        <v>105.75011787130676</v>
      </c>
      <c r="G76" s="19">
        <f t="shared" si="14"/>
        <v>1.2401728458825014</v>
      </c>
      <c r="H76" s="19">
        <f>SUM(G$8:G76)</f>
        <v>106.96643100383324</v>
      </c>
    </row>
    <row r="77" spans="1:8" x14ac:dyDescent="0.2">
      <c r="A77">
        <v>1969</v>
      </c>
      <c r="B77" s="5">
        <v>5391178.7200000072</v>
      </c>
      <c r="C77" s="38">
        <f t="shared" si="15"/>
        <v>5.9370333333333347</v>
      </c>
      <c r="D77" s="56">
        <f t="shared" si="12"/>
        <v>10.744327236666669</v>
      </c>
      <c r="E77" s="57">
        <f t="shared" si="13"/>
        <v>0.81094423702647356</v>
      </c>
      <c r="F77" s="19">
        <f>SUM(E$8:E77)</f>
        <v>106.56106210833323</v>
      </c>
      <c r="G77" s="19">
        <f t="shared" si="14"/>
        <v>1.3795662979034289</v>
      </c>
      <c r="H77" s="19">
        <f>SUM(G$8:G77)</f>
        <v>108.34599730173666</v>
      </c>
    </row>
    <row r="78" spans="1:8" x14ac:dyDescent="0.2">
      <c r="A78">
        <v>1970</v>
      </c>
      <c r="B78" s="5">
        <v>5764198.9600000037</v>
      </c>
      <c r="C78">
        <v>2.5536400000000001</v>
      </c>
      <c r="D78" s="5">
        <f t="shared" si="12"/>
        <v>7.5432988040000009</v>
      </c>
      <c r="E78" s="19">
        <f t="shared" si="13"/>
        <v>0.60873505169380493</v>
      </c>
      <c r="F78" s="19">
        <f>SUM(E$8:E78)</f>
        <v>107.16979716002703</v>
      </c>
      <c r="G78" s="19">
        <f t="shared" si="14"/>
        <v>1.4750196631630101</v>
      </c>
      <c r="H78" s="19">
        <f>SUM(G$8:G78)</f>
        <v>109.82101696489967</v>
      </c>
    </row>
    <row r="79" spans="1:8" x14ac:dyDescent="0.2">
      <c r="A79">
        <v>1971</v>
      </c>
      <c r="B79" s="5">
        <v>5223346.2399999984</v>
      </c>
      <c r="C79">
        <v>9.6718200000000003</v>
      </c>
      <c r="D79" s="5">
        <f t="shared" si="12"/>
        <v>14.277808902</v>
      </c>
      <c r="E79" s="19">
        <f t="shared" si="13"/>
        <v>1.0440911522118028</v>
      </c>
      <c r="F79" s="19">
        <f>SUM(E$8:E79)</f>
        <v>108.21388831223884</v>
      </c>
      <c r="G79" s="19">
        <f t="shared" si="14"/>
        <v>1.336619097462342</v>
      </c>
      <c r="H79" s="19">
        <f>SUM(G$8:G79)</f>
        <v>111.15763606236202</v>
      </c>
    </row>
    <row r="80" spans="1:8" x14ac:dyDescent="0.2">
      <c r="A80">
        <v>1972</v>
      </c>
      <c r="B80" s="5">
        <v>9539745.0400000066</v>
      </c>
      <c r="C80">
        <v>10.69833</v>
      </c>
      <c r="D80" s="5">
        <f t="shared" si="12"/>
        <v>15.248990013</v>
      </c>
      <c r="E80" s="19">
        <f t="shared" si="13"/>
        <v>2.0366006757813695</v>
      </c>
      <c r="F80" s="19">
        <f>SUM(E$8:E80)</f>
        <v>110.25048898802021</v>
      </c>
      <c r="G80" s="19">
        <f t="shared" si="14"/>
        <v>2.4411564578544316</v>
      </c>
      <c r="H80" s="19">
        <f>SUM(G$8:G80)</f>
        <v>113.59879252021645</v>
      </c>
    </row>
    <row r="81" spans="1:8" x14ac:dyDescent="0.2">
      <c r="A81">
        <v>1973</v>
      </c>
      <c r="B81" s="5">
        <v>7254377.9200000064</v>
      </c>
      <c r="C81">
        <v>14.51417</v>
      </c>
      <c r="D81" s="5">
        <f t="shared" si="12"/>
        <v>18.859156237000001</v>
      </c>
      <c r="E81" s="19">
        <f t="shared" si="13"/>
        <v>1.9153602523373248</v>
      </c>
      <c r="F81" s="19">
        <f>SUM(E$8:E81)</f>
        <v>112.16584924035753</v>
      </c>
      <c r="G81" s="19">
        <f t="shared" si="14"/>
        <v>1.8563464152208209</v>
      </c>
      <c r="H81" s="19">
        <f>SUM(G$8:G81)</f>
        <v>115.45513893543728</v>
      </c>
    </row>
    <row r="82" spans="1:8" x14ac:dyDescent="0.2">
      <c r="A82">
        <v>1974</v>
      </c>
      <c r="B82" s="5">
        <v>7141855.599999994</v>
      </c>
      <c r="C82">
        <v>12.90333</v>
      </c>
      <c r="D82" s="5">
        <f t="shared" si="12"/>
        <v>17.335140512999999</v>
      </c>
      <c r="E82" s="19">
        <f t="shared" si="13"/>
        <v>1.7332709848937813</v>
      </c>
      <c r="F82" s="19">
        <f>SUM(E$8:E82)</f>
        <v>113.89912022525131</v>
      </c>
      <c r="G82" s="19">
        <f t="shared" si="14"/>
        <v>1.8275527119332542</v>
      </c>
      <c r="H82" s="19">
        <f>SUM(G$8:G82)</f>
        <v>117.28269164737053</v>
      </c>
    </row>
    <row r="83" spans="1:8" x14ac:dyDescent="0.2">
      <c r="A83">
        <v>1975</v>
      </c>
      <c r="B83" s="5">
        <v>6680354.3199999994</v>
      </c>
      <c r="C83">
        <v>20.581669999999999</v>
      </c>
      <c r="D83" s="5">
        <f t="shared" si="12"/>
        <v>24.599617987000002</v>
      </c>
      <c r="E83" s="19">
        <f t="shared" si="13"/>
        <v>2.3006783000572719</v>
      </c>
      <c r="F83" s="19">
        <f>SUM(E$8:E83)</f>
        <v>116.19979852530858</v>
      </c>
      <c r="G83" s="19">
        <f t="shared" si="14"/>
        <v>1.7094576448998828</v>
      </c>
      <c r="H83" s="19">
        <f>SUM(G$8:G83)</f>
        <v>118.99214929227041</v>
      </c>
    </row>
    <row r="84" spans="1:8" x14ac:dyDescent="0.2">
      <c r="A84">
        <v>1976</v>
      </c>
      <c r="B84" s="5">
        <v>5086021.8400000036</v>
      </c>
      <c r="C84">
        <v>19.531669999999998</v>
      </c>
      <c r="D84" s="5">
        <f t="shared" si="12"/>
        <v>23.606212986999999</v>
      </c>
      <c r="E84" s="19">
        <f t="shared" si="13"/>
        <v>1.680864007362032</v>
      </c>
      <c r="F84" s="19">
        <f>SUM(E$8:E84)</f>
        <v>117.88066253267061</v>
      </c>
      <c r="G84" s="19">
        <f t="shared" si="14"/>
        <v>1.3014787090687991</v>
      </c>
      <c r="H84" s="19">
        <f>SUM(G$8:G84)</f>
        <v>120.29362800133921</v>
      </c>
    </row>
    <row r="85" spans="1:8" x14ac:dyDescent="0.2">
      <c r="A85">
        <v>1977</v>
      </c>
      <c r="B85" s="5">
        <v>5598268.4800000014</v>
      </c>
      <c r="C85">
        <v>20.066669999999998</v>
      </c>
      <c r="D85" s="5">
        <f t="shared" si="12"/>
        <v>24.112376486999999</v>
      </c>
      <c r="E85" s="19">
        <f t="shared" si="13"/>
        <v>1.8898258017109135</v>
      </c>
      <c r="F85" s="19">
        <f>SUM(E$8:E85)</f>
        <v>119.77048833438153</v>
      </c>
      <c r="G85" s="19">
        <f t="shared" si="14"/>
        <v>1.4325591717024453</v>
      </c>
      <c r="H85" s="19">
        <f>SUM(G$8:G85)</f>
        <v>121.72618717304167</v>
      </c>
    </row>
    <row r="86" spans="1:8" x14ac:dyDescent="0.2">
      <c r="A86">
        <v>1978</v>
      </c>
      <c r="B86" s="5">
        <v>6268533.2799999947</v>
      </c>
      <c r="C86">
        <v>17.695</v>
      </c>
      <c r="D86" s="5">
        <f t="shared" si="12"/>
        <v>21.868539500000004</v>
      </c>
      <c r="E86" s="19">
        <f t="shared" si="13"/>
        <v>1.9191713469704226</v>
      </c>
      <c r="F86" s="19">
        <f>SUM(E$8:E86)</f>
        <v>121.68965968135194</v>
      </c>
      <c r="G86" s="19">
        <f t="shared" si="14"/>
        <v>1.6040754164376914</v>
      </c>
      <c r="H86" s="19">
        <f>SUM(G$8:G86)</f>
        <v>123.33026258947936</v>
      </c>
    </row>
    <row r="87" spans="1:8" x14ac:dyDescent="0.2">
      <c r="A87">
        <v>1979</v>
      </c>
      <c r="B87" s="5">
        <v>7002629.2000000039</v>
      </c>
      <c r="C87">
        <v>16.686669999999999</v>
      </c>
      <c r="D87" s="5">
        <f t="shared" si="12"/>
        <v>20.914558487000001</v>
      </c>
      <c r="E87" s="19">
        <f t="shared" si="13"/>
        <v>2.0503965715264378</v>
      </c>
      <c r="F87" s="19">
        <f>SUM(E$8:E87)</f>
        <v>123.74005625287838</v>
      </c>
      <c r="G87" s="19">
        <f t="shared" si="14"/>
        <v>1.7919256145591931</v>
      </c>
      <c r="H87" s="19">
        <f>SUM(G$8:G87)</f>
        <v>125.12218820403855</v>
      </c>
    </row>
    <row r="88" spans="1:8" x14ac:dyDescent="0.2">
      <c r="A88">
        <v>1980</v>
      </c>
      <c r="B88" s="5">
        <v>6304747.3599999966</v>
      </c>
      <c r="C88">
        <v>29.231000000000002</v>
      </c>
      <c r="D88" s="5">
        <f t="shared" si="12"/>
        <v>32.782749100000004</v>
      </c>
      <c r="E88" s="19">
        <f t="shared" si="13"/>
        <v>2.8936173117847419</v>
      </c>
      <c r="F88" s="19">
        <f>SUM(E$8:E88)</f>
        <v>126.63367356466311</v>
      </c>
      <c r="G88" s="19">
        <f t="shared" si="14"/>
        <v>1.6133423554267925</v>
      </c>
      <c r="H88" s="19">
        <f>SUM(G$8:G88)</f>
        <v>126.73553055946535</v>
      </c>
    </row>
    <row r="89" spans="1:8" x14ac:dyDescent="0.2">
      <c r="A89">
        <v>1981</v>
      </c>
      <c r="B89" s="5">
        <v>7001183.6800000109</v>
      </c>
      <c r="C89">
        <v>54.851999999999997</v>
      </c>
      <c r="D89" s="5">
        <f t="shared" si="12"/>
        <v>57.0227772</v>
      </c>
      <c r="E89" s="19">
        <f t="shared" si="13"/>
        <v>5.5891771196928337</v>
      </c>
      <c r="F89" s="19">
        <f>SUM(E$8:E89)</f>
        <v>132.22285068435593</v>
      </c>
      <c r="G89" s="19">
        <f t="shared" si="14"/>
        <v>1.7915557157339994</v>
      </c>
      <c r="H89" s="19">
        <f>SUM(G$8:G89)</f>
        <v>128.52708627519934</v>
      </c>
    </row>
    <row r="90" spans="1:8" x14ac:dyDescent="0.2">
      <c r="A90">
        <v>1982</v>
      </c>
      <c r="B90" s="5">
        <v>7053070.2400000021</v>
      </c>
      <c r="C90">
        <v>52.216670000000001</v>
      </c>
      <c r="D90" s="5">
        <f t="shared" si="12"/>
        <v>54.529491487000001</v>
      </c>
      <c r="E90" s="19">
        <f t="shared" si="13"/>
        <v>5.3844046705301043</v>
      </c>
      <c r="F90" s="19">
        <f>SUM(E$8:E90)</f>
        <v>137.60725535488604</v>
      </c>
      <c r="G90" s="19">
        <f t="shared" si="14"/>
        <v>1.8048331367225827</v>
      </c>
      <c r="H90" s="19">
        <f>SUM(G$8:G90)</f>
        <v>130.33191941192192</v>
      </c>
    </row>
    <row r="91" spans="1:8" x14ac:dyDescent="0.2">
      <c r="A91">
        <v>1983</v>
      </c>
      <c r="B91" s="5">
        <v>6214972.9600000046</v>
      </c>
      <c r="C91">
        <v>51.9375</v>
      </c>
      <c r="D91" s="5">
        <f t="shared" si="12"/>
        <v>54.26536875</v>
      </c>
      <c r="E91" s="19">
        <f t="shared" si="13"/>
        <v>4.7216091922395087</v>
      </c>
      <c r="F91" s="19">
        <f>SUM(E$8:E91)</f>
        <v>142.32886454712553</v>
      </c>
      <c r="G91" s="19">
        <f t="shared" si="14"/>
        <v>1.5903696915462509</v>
      </c>
      <c r="H91" s="19">
        <f>SUM(G$8:G91)</f>
        <v>131.92228910346816</v>
      </c>
    </row>
    <row r="92" spans="1:8" x14ac:dyDescent="0.2">
      <c r="A92">
        <v>1984</v>
      </c>
      <c r="B92" s="5">
        <v>7590423.2799999975</v>
      </c>
      <c r="C92">
        <v>56.726669999999999</v>
      </c>
      <c r="D92" s="5">
        <f t="shared" si="12"/>
        <v>58.796402487000002</v>
      </c>
      <c r="E92" s="19">
        <f t="shared" si="13"/>
        <v>6.248054151046043</v>
      </c>
      <c r="F92" s="19">
        <f>SUM(E$8:E92)</f>
        <v>148.57691869817157</v>
      </c>
      <c r="G92" s="19">
        <f t="shared" si="14"/>
        <v>1.9423381578990919</v>
      </c>
      <c r="H92" s="19">
        <f>SUM(G$8:G92)</f>
        <v>133.86462726136725</v>
      </c>
    </row>
    <row r="93" spans="1:8" x14ac:dyDescent="0.2">
      <c r="A93">
        <v>1985</v>
      </c>
      <c r="B93" s="5">
        <v>7739616.1600000029</v>
      </c>
      <c r="C93">
        <v>54.715000000000003</v>
      </c>
      <c r="D93" s="5">
        <f t="shared" si="12"/>
        <v>56.893161500000005</v>
      </c>
      <c r="E93" s="19">
        <f t="shared" si="13"/>
        <v>6.1646372499444606</v>
      </c>
      <c r="F93" s="19">
        <f>SUM(E$8:E93)</f>
        <v>154.74155594811603</v>
      </c>
      <c r="G93" s="19">
        <f t="shared" si="14"/>
        <v>1.9805156103310819</v>
      </c>
      <c r="H93" s="19">
        <f>SUM(G$8:G93)</f>
        <v>135.84514287169833</v>
      </c>
    </row>
    <row r="94" spans="1:8" x14ac:dyDescent="0.2">
      <c r="A94">
        <v>1986</v>
      </c>
      <c r="B94" s="5">
        <v>6711242.7999999933</v>
      </c>
      <c r="C94">
        <v>53.071669999999997</v>
      </c>
      <c r="D94" s="5">
        <f t="shared" si="12"/>
        <v>55.338406986999999</v>
      </c>
      <c r="E94" s="19">
        <f t="shared" si="13"/>
        <v>5.1994527963696218</v>
      </c>
      <c r="F94" s="19">
        <f>SUM(E$8:E94)</f>
        <v>159.94100874448566</v>
      </c>
      <c r="G94" s="19">
        <f t="shared" si="14"/>
        <v>1.7173617987435259</v>
      </c>
      <c r="H94" s="19">
        <f>SUM(G$8:G94)</f>
        <v>137.56250467044185</v>
      </c>
    </row>
    <row r="95" spans="1:8" x14ac:dyDescent="0.2">
      <c r="A95">
        <v>1987</v>
      </c>
      <c r="B95" s="5">
        <v>4183560.8799999985</v>
      </c>
      <c r="C95">
        <v>52.278329999999997</v>
      </c>
      <c r="D95" s="5">
        <f t="shared" si="12"/>
        <v>54.587828012999999</v>
      </c>
      <c r="E95" s="19">
        <f t="shared" si="13"/>
        <v>3.1972010251909677</v>
      </c>
      <c r="F95" s="19">
        <f>SUM(E$8:E95)</f>
        <v>163.13820976967662</v>
      </c>
      <c r="G95" s="19">
        <f t="shared" si="14"/>
        <v>1.0705450319916681</v>
      </c>
      <c r="H95" s="19">
        <f>SUM(G$8:G95)</f>
        <v>138.63304970243351</v>
      </c>
    </row>
    <row r="96" spans="1:8" x14ac:dyDescent="0.2">
      <c r="A96">
        <v>1988</v>
      </c>
      <c r="B96" s="5">
        <v>4797982.9600000009</v>
      </c>
      <c r="C96">
        <v>48.49727</v>
      </c>
      <c r="D96" s="5">
        <f t="shared" si="12"/>
        <v>51.010567147000003</v>
      </c>
      <c r="E96" s="19">
        <f t="shared" si="13"/>
        <v>3.4264696473173863</v>
      </c>
      <c r="F96" s="19">
        <f>SUM(E$8:E96)</f>
        <v>166.56467941699401</v>
      </c>
      <c r="G96" s="19">
        <f t="shared" si="14"/>
        <v>1.2277715010588497</v>
      </c>
      <c r="H96" s="19">
        <f>SUM(G$8:G96)</f>
        <v>139.86082120349235</v>
      </c>
    </row>
    <row r="97" spans="1:8" x14ac:dyDescent="0.2">
      <c r="A97">
        <v>1989</v>
      </c>
      <c r="B97" s="5">
        <v>8371232.3200000059</v>
      </c>
      <c r="C97">
        <v>48.400829999999999</v>
      </c>
      <c r="D97" s="5">
        <f t="shared" si="12"/>
        <v>50.919325262999998</v>
      </c>
      <c r="E97" s="19">
        <f t="shared" si="13"/>
        <v>5.9676050189590573</v>
      </c>
      <c r="F97" s="19">
        <f>SUM(E$8:E97)</f>
        <v>172.53228443595307</v>
      </c>
      <c r="G97" s="19">
        <f t="shared" si="14"/>
        <v>2.1421419285821646</v>
      </c>
      <c r="H97" s="19">
        <f>SUM(G$8:G97)</f>
        <v>142.00296313207451</v>
      </c>
    </row>
    <row r="98" spans="1:8" x14ac:dyDescent="0.2">
      <c r="A98">
        <v>1990</v>
      </c>
      <c r="B98" s="5">
        <v>6864087.5200000023</v>
      </c>
      <c r="C98">
        <v>69.542500000000004</v>
      </c>
      <c r="D98" s="5">
        <f t="shared" si="12"/>
        <v>70.921459250000012</v>
      </c>
      <c r="E98" s="19">
        <f t="shared" si="13"/>
        <v>6.8153554467335926</v>
      </c>
      <c r="F98" s="19">
        <f>SUM(E$8:E98)</f>
        <v>179.34763988268668</v>
      </c>
      <c r="G98" s="19">
        <f t="shared" si="14"/>
        <v>1.7564737324181157</v>
      </c>
      <c r="H98" s="19">
        <f>SUM(G$8:G98)</f>
        <v>143.75943686449264</v>
      </c>
    </row>
    <row r="99" spans="1:8" x14ac:dyDescent="0.2">
      <c r="A99">
        <v>1991</v>
      </c>
      <c r="B99" s="5">
        <v>5018158.4800000051</v>
      </c>
      <c r="C99">
        <v>62.465000000000003</v>
      </c>
      <c r="D99" s="5">
        <f t="shared" si="12"/>
        <v>64.225436500000015</v>
      </c>
      <c r="E99" s="19">
        <f t="shared" si="13"/>
        <v>4.5121078632584766</v>
      </c>
      <c r="F99" s="19">
        <f>SUM(E$8:E99)</f>
        <v>183.85974774594516</v>
      </c>
      <c r="G99" s="19">
        <f t="shared" si="14"/>
        <v>1.2841129326438461</v>
      </c>
      <c r="H99" s="19">
        <f>SUM(G$8:G99)</f>
        <v>145.04354979713648</v>
      </c>
    </row>
    <row r="100" spans="1:8" x14ac:dyDescent="0.2">
      <c r="A100">
        <v>1992</v>
      </c>
      <c r="B100" s="5">
        <v>4683862.9600000083</v>
      </c>
      <c r="C100">
        <v>55.81091</v>
      </c>
      <c r="D100" s="5">
        <f t="shared" si="12"/>
        <v>57.930001951000001</v>
      </c>
      <c r="E100" s="19">
        <f t="shared" si="13"/>
        <v>3.7987066657542403</v>
      </c>
      <c r="F100" s="19">
        <f>SUM(E$8:E100)</f>
        <v>187.65845441169941</v>
      </c>
      <c r="G100" s="19">
        <f t="shared" si="14"/>
        <v>1.1985689622276516</v>
      </c>
      <c r="H100" s="19">
        <f>SUM(G$8:G100)</f>
        <v>146.24211875936413</v>
      </c>
    </row>
    <row r="101" spans="1:8" x14ac:dyDescent="0.2">
      <c r="A101">
        <v>1993</v>
      </c>
      <c r="B101" s="5">
        <v>5955464.0799999973</v>
      </c>
      <c r="C101">
        <v>54.249169999999999</v>
      </c>
      <c r="D101" s="5">
        <f t="shared" si="12"/>
        <v>56.452439736999999</v>
      </c>
      <c r="E101" s="19">
        <f t="shared" si="13"/>
        <v>4.7068066791489507</v>
      </c>
      <c r="F101" s="19">
        <f>SUM(E$8:E101)</f>
        <v>192.36526109084835</v>
      </c>
      <c r="G101" s="19">
        <f t="shared" si="14"/>
        <v>1.5239631182441</v>
      </c>
      <c r="H101" s="19">
        <f>SUM(G$8:G101)</f>
        <v>147.76608187760823</v>
      </c>
    </row>
    <row r="102" spans="1:8" x14ac:dyDescent="0.2">
      <c r="A102">
        <v>1994</v>
      </c>
      <c r="B102" s="5">
        <v>8377318.7200000007</v>
      </c>
      <c r="C102">
        <v>46.536360000000002</v>
      </c>
      <c r="D102" s="5">
        <f t="shared" si="12"/>
        <v>49.155350196000001</v>
      </c>
      <c r="E102" s="19">
        <f t="shared" si="13"/>
        <v>5.7650604953914906</v>
      </c>
      <c r="F102" s="19">
        <f>SUM(E$8:E102)</f>
        <v>198.13032158623983</v>
      </c>
      <c r="G102" s="19">
        <f t="shared" si="14"/>
        <v>2.1436993973198271</v>
      </c>
      <c r="H102" s="19">
        <f>SUM(G$8:G102)</f>
        <v>149.90978127492806</v>
      </c>
    </row>
    <row r="103" spans="1:8" x14ac:dyDescent="0.2">
      <c r="A103">
        <v>1995</v>
      </c>
      <c r="B103" s="5">
        <v>5118203.6799999988</v>
      </c>
      <c r="C103">
        <v>54.392220000000002</v>
      </c>
      <c r="D103" s="5">
        <f t="shared" si="12"/>
        <v>56.587779342000005</v>
      </c>
      <c r="E103" s="19">
        <f t="shared" si="13"/>
        <v>4.0547889265975332</v>
      </c>
      <c r="F103" s="19">
        <f>SUM(E$8:E103)</f>
        <v>202.18511051283735</v>
      </c>
      <c r="G103" s="19">
        <f t="shared" si="14"/>
        <v>1.3097138250191964</v>
      </c>
      <c r="H103" s="19">
        <f>SUM(G$8:G103)</f>
        <v>151.21949509994727</v>
      </c>
    </row>
    <row r="104" spans="1:8" x14ac:dyDescent="0.2">
      <c r="A104">
        <v>1996</v>
      </c>
      <c r="B104" s="5">
        <v>10633851.519999996</v>
      </c>
      <c r="C104">
        <v>49.274999999999999</v>
      </c>
      <c r="D104" s="5">
        <f t="shared" si="12"/>
        <v>51.746377500000001</v>
      </c>
      <c r="E104" s="19">
        <f t="shared" si="13"/>
        <v>7.7036861304601612</v>
      </c>
      <c r="F104" s="19">
        <f>SUM(E$8:E104)</f>
        <v>209.88879664329752</v>
      </c>
      <c r="G104" s="19">
        <f t="shared" si="14"/>
        <v>2.7211309318087538</v>
      </c>
      <c r="H104" s="19">
        <f>SUM(G$8:G104)</f>
        <v>153.94062603175601</v>
      </c>
    </row>
    <row r="105" spans="1:8" x14ac:dyDescent="0.2">
      <c r="A105">
        <v>1997</v>
      </c>
      <c r="B105" s="5">
        <v>6600850.7200000035</v>
      </c>
      <c r="C105">
        <v>51.8675</v>
      </c>
      <c r="D105" s="5">
        <f t="shared" si="12"/>
        <v>54.199141750000003</v>
      </c>
      <c r="E105" s="19">
        <f t="shared" si="13"/>
        <v>5.0086462138141759</v>
      </c>
      <c r="F105" s="19">
        <f>SUM(E$8:E105)</f>
        <v>214.89744285711171</v>
      </c>
      <c r="G105" s="19">
        <f t="shared" si="14"/>
        <v>1.6891132095141477</v>
      </c>
      <c r="H105" s="19">
        <f>SUM(G$8:G105)</f>
        <v>155.62973924127016</v>
      </c>
    </row>
    <row r="106" spans="1:8" x14ac:dyDescent="0.2">
      <c r="A106">
        <v>1998</v>
      </c>
      <c r="B106" s="5">
        <v>6152663.4399999967</v>
      </c>
      <c r="C106">
        <v>54.031669999999998</v>
      </c>
      <c r="D106" s="5">
        <f t="shared" si="12"/>
        <v>56.246662987000001</v>
      </c>
      <c r="E106" s="19">
        <f t="shared" si="13"/>
        <v>4.8449350177496227</v>
      </c>
      <c r="F106" s="19">
        <f>SUM(E$8:E106)</f>
        <v>219.74237787486135</v>
      </c>
      <c r="G106" s="19">
        <f t="shared" si="14"/>
        <v>1.5744251053444134</v>
      </c>
      <c r="H106" s="19">
        <f>SUM(G$8:G106)</f>
        <v>157.20416434661456</v>
      </c>
    </row>
    <row r="107" spans="1:8" x14ac:dyDescent="0.2">
      <c r="A107">
        <v>1999</v>
      </c>
      <c r="B107" s="5">
        <v>4533072.4000000041</v>
      </c>
      <c r="C107">
        <v>65.638890000000004</v>
      </c>
      <c r="D107" s="5">
        <f t="shared" si="12"/>
        <v>67.22825382900001</v>
      </c>
      <c r="E107" s="19">
        <f t="shared" si="13"/>
        <v>4.2665075870540843</v>
      </c>
      <c r="F107" s="19">
        <f>SUM(E$8:E107)</f>
        <v>224.00888546191544</v>
      </c>
      <c r="G107" s="19">
        <f t="shared" si="14"/>
        <v>1.1599826742520247</v>
      </c>
      <c r="H107" s="19">
        <f>SUM(G$8:G107)</f>
        <v>158.3641470208666</v>
      </c>
    </row>
    <row r="108" spans="1:8" x14ac:dyDescent="0.2">
      <c r="A108">
        <v>2000</v>
      </c>
      <c r="B108" s="5">
        <v>4838229.2800000012</v>
      </c>
      <c r="C108">
        <v>50.71</v>
      </c>
      <c r="D108" s="5">
        <f t="shared" si="12"/>
        <v>53.104030999999999</v>
      </c>
      <c r="E108" s="19">
        <f t="shared" si="13"/>
        <v>3.597012687383188</v>
      </c>
      <c r="F108" s="19">
        <f>SUM(E$8:E108)</f>
        <v>227.60589814929864</v>
      </c>
      <c r="G108" s="19">
        <f t="shared" si="14"/>
        <v>1.2380702630866529</v>
      </c>
      <c r="H108" s="19">
        <f>SUM(G$8:G108)</f>
        <v>159.60221728395325</v>
      </c>
    </row>
    <row r="109" spans="1:8" x14ac:dyDescent="0.2">
      <c r="A109">
        <v>2001</v>
      </c>
      <c r="B109" s="5">
        <v>5433935.680000009</v>
      </c>
      <c r="C109">
        <v>51.79</v>
      </c>
      <c r="D109" s="5">
        <f t="shared" si="12"/>
        <v>54.125819</v>
      </c>
      <c r="E109" s="19">
        <f t="shared" si="13"/>
        <v>4.1176270670265129</v>
      </c>
      <c r="F109" s="19">
        <f>SUM(E$8:E109)</f>
        <v>231.72352521632516</v>
      </c>
      <c r="G109" s="19">
        <f t="shared" si="14"/>
        <v>1.3905075157855191</v>
      </c>
      <c r="H109" s="19">
        <f>SUM(G$8:G109)</f>
        <v>160.99272479973877</v>
      </c>
    </row>
    <row r="110" spans="1:8" x14ac:dyDescent="0.2">
      <c r="A110">
        <v>2002</v>
      </c>
      <c r="B110" s="5">
        <v>6274771.8400000008</v>
      </c>
      <c r="C110">
        <v>50.835000000000001</v>
      </c>
      <c r="D110" s="5">
        <f t="shared" si="12"/>
        <v>53.222293499999999</v>
      </c>
      <c r="E110" s="19">
        <f t="shared" si="13"/>
        <v>4.6754084791962107</v>
      </c>
      <c r="F110" s="19">
        <f>SUM(E$8:E110)</f>
        <v>236.39893369552138</v>
      </c>
      <c r="G110" s="19">
        <f t="shared" si="14"/>
        <v>1.6056718218937984</v>
      </c>
      <c r="H110" s="19">
        <f>SUM(G$8:G110)</f>
        <v>162.59839662163256</v>
      </c>
    </row>
    <row r="111" spans="1:8" x14ac:dyDescent="0.2">
      <c r="A111">
        <v>2003</v>
      </c>
      <c r="B111" s="5">
        <v>7195948.4800000088</v>
      </c>
      <c r="C111">
        <v>47.223329999999997</v>
      </c>
      <c r="D111" s="5">
        <f t="shared" si="12"/>
        <v>49.805292512999998</v>
      </c>
      <c r="E111" s="19">
        <f t="shared" si="13"/>
        <v>5.0175484653682947</v>
      </c>
      <c r="F111" s="19">
        <f>SUM(E$8:E111)</f>
        <v>241.41648216088967</v>
      </c>
      <c r="G111" s="19">
        <f t="shared" si="14"/>
        <v>1.8413947153392469</v>
      </c>
      <c r="H111" s="19">
        <f>SUM(G$8:G111)</f>
        <v>164.43979133697181</v>
      </c>
    </row>
    <row r="112" spans="1:8" x14ac:dyDescent="0.2">
      <c r="A112">
        <v>2004</v>
      </c>
      <c r="B112" s="5">
        <v>7785872.799999984</v>
      </c>
      <c r="C112">
        <v>53.283639999999998</v>
      </c>
      <c r="D112" s="5">
        <f t="shared" si="12"/>
        <v>55.538951804</v>
      </c>
      <c r="E112" s="19">
        <f t="shared" si="13"/>
        <v>6.0538689986778307</v>
      </c>
      <c r="F112" s="19">
        <f>SUM(E$8:E112)</f>
        <v>247.47035115956751</v>
      </c>
      <c r="G112" s="19">
        <f t="shared" si="14"/>
        <v>1.9923523727373236</v>
      </c>
      <c r="H112" s="19">
        <f>SUM(G$8:G112)</f>
        <v>166.43214370970912</v>
      </c>
    </row>
    <row r="113" spans="1:8" x14ac:dyDescent="0.2">
      <c r="A113">
        <v>2005</v>
      </c>
      <c r="B113" s="5">
        <v>4838609.68</v>
      </c>
      <c r="C113">
        <v>62.26</v>
      </c>
      <c r="D113" s="5">
        <f t="shared" si="12"/>
        <v>64.031486000000001</v>
      </c>
      <c r="E113" s="19">
        <f t="shared" si="13"/>
        <v>4.3375271517813827</v>
      </c>
      <c r="F113" s="19">
        <f>SUM(E$8:E113)</f>
        <v>251.8078783113489</v>
      </c>
      <c r="G113" s="19">
        <f t="shared" si="14"/>
        <v>1.2381676048827568</v>
      </c>
      <c r="H113" s="19">
        <f>SUM(G$8:G113)</f>
        <v>167.67031131459188</v>
      </c>
    </row>
    <row r="114" spans="1:8" x14ac:dyDescent="0.2">
      <c r="A114">
        <v>2006</v>
      </c>
      <c r="B114" s="5">
        <v>5994340.9600000083</v>
      </c>
      <c r="C114">
        <v>56.019170000000003</v>
      </c>
      <c r="D114" s="5">
        <f t="shared" si="12"/>
        <v>58.127036737000005</v>
      </c>
      <c r="E114" s="19">
        <f t="shared" si="13"/>
        <v>4.8780658807443409</v>
      </c>
      <c r="F114" s="19">
        <f>SUM(E$8:E114)</f>
        <v>256.68594419209325</v>
      </c>
      <c r="G114" s="19">
        <f t="shared" si="14"/>
        <v>1.5339114498059314</v>
      </c>
      <c r="H114" s="19">
        <f>SUM(G$8:G114)</f>
        <v>169.20422276439783</v>
      </c>
    </row>
    <row r="115" spans="1:8" x14ac:dyDescent="0.2">
      <c r="A115">
        <v>2007</v>
      </c>
      <c r="B115" s="5">
        <v>6805125.5200000014</v>
      </c>
      <c r="C115">
        <v>60.1875</v>
      </c>
      <c r="D115" s="5">
        <f t="shared" si="12"/>
        <v>62.070693750000004</v>
      </c>
      <c r="E115" s="19">
        <f t="shared" si="13"/>
        <v>5.9135840691512138</v>
      </c>
      <c r="F115" s="19">
        <f>SUM(E$8:E115)</f>
        <v>262.59952826124447</v>
      </c>
      <c r="G115" s="19">
        <f t="shared" si="14"/>
        <v>1.7413857540219957</v>
      </c>
      <c r="H115" s="19">
        <f>SUM(G$8:G115)</f>
        <v>170.94560851841982</v>
      </c>
    </row>
    <row r="116" spans="1:8" x14ac:dyDescent="0.2">
      <c r="A116">
        <v>2008</v>
      </c>
      <c r="B116" s="5">
        <v>6936743.919999999</v>
      </c>
      <c r="C116">
        <v>48.454999999999998</v>
      </c>
      <c r="D116" s="5">
        <f t="shared" si="12"/>
        <v>50.970575500000002</v>
      </c>
      <c r="E116" s="19">
        <f t="shared" si="13"/>
        <v>4.9499776157793622</v>
      </c>
      <c r="F116" s="19">
        <f>SUM(E$8:E116)</f>
        <v>267.54950587702382</v>
      </c>
      <c r="G116" s="19">
        <f t="shared" si="14"/>
        <v>1.7750660154739788</v>
      </c>
      <c r="H116" s="19">
        <f>SUM(G$8:G116)</f>
        <v>172.7206745338938</v>
      </c>
    </row>
    <row r="117" spans="1:8" x14ac:dyDescent="0.2">
      <c r="A117">
        <v>2009</v>
      </c>
      <c r="B117" s="5">
        <v>6356862.1600000001</v>
      </c>
      <c r="C117">
        <v>37.218179999999997</v>
      </c>
      <c r="D117" s="5">
        <f t="shared" si="12"/>
        <v>40.339420097999998</v>
      </c>
      <c r="E117" s="19">
        <f t="shared" si="13"/>
        <v>3.5900498644824754</v>
      </c>
      <c r="F117" s="19">
        <f>SUM(E$8:E117)</f>
        <v>271.13955574150629</v>
      </c>
      <c r="G117" s="19">
        <f t="shared" si="14"/>
        <v>1.6266781814930413</v>
      </c>
      <c r="H117" s="19">
        <f>SUM(G$8:G117)</f>
        <v>174.34735271538685</v>
      </c>
    </row>
    <row r="118" spans="1:8" x14ac:dyDescent="0.2">
      <c r="A118">
        <v>2010</v>
      </c>
      <c r="B118" s="5">
        <v>4105959.2800000012</v>
      </c>
      <c r="C118" s="34">
        <v>33.919999999999995</v>
      </c>
      <c r="D118" s="54">
        <f t="shared" si="12"/>
        <v>37.219011999999992</v>
      </c>
      <c r="E118" s="42">
        <f t="shared" si="13"/>
        <v>2.1394764679936387</v>
      </c>
      <c r="F118" s="19">
        <f>SUM(E$8:E118)</f>
        <v>273.27903220949992</v>
      </c>
      <c r="G118" s="19">
        <f t="shared" si="14"/>
        <v>1.050687305586453</v>
      </c>
      <c r="H118" s="19">
        <f>SUM(G$8:G118)</f>
        <v>175.3980400209733</v>
      </c>
    </row>
    <row r="119" spans="1:8" x14ac:dyDescent="0.2">
      <c r="A119">
        <v>2011</v>
      </c>
      <c r="B119" s="5">
        <v>8815615.6000000015</v>
      </c>
      <c r="C119" s="34">
        <v>33.479999999999997</v>
      </c>
      <c r="D119" s="54">
        <f t="shared" si="12"/>
        <v>36.802728000000002</v>
      </c>
      <c r="E119" s="42">
        <f t="shared" si="13"/>
        <v>4.5421418431109961</v>
      </c>
      <c r="F119" s="19">
        <f>SUM(E$8:E119)</f>
        <v>277.8211740526109</v>
      </c>
      <c r="G119" s="19">
        <f t="shared" si="14"/>
        <v>2.2558566147908561</v>
      </c>
      <c r="H119" s="19">
        <f>SUM(G$8:G119)</f>
        <v>177.65389663576414</v>
      </c>
    </row>
    <row r="120" spans="1:8" x14ac:dyDescent="0.2">
      <c r="A120">
        <v>2012</v>
      </c>
      <c r="B120" s="5">
        <v>5466650.0799999991</v>
      </c>
      <c r="C120" s="2">
        <v>40.244166666666665</v>
      </c>
      <c r="D120" s="5">
        <f t="shared" si="12"/>
        <v>43.202306083333333</v>
      </c>
      <c r="E120" s="19">
        <f t="shared" si="13"/>
        <v>3.3064064600929406</v>
      </c>
      <c r="F120" s="19">
        <f>SUM(E$8:E120)</f>
        <v>281.12758051270384</v>
      </c>
      <c r="G120" s="19">
        <f t="shared" si="14"/>
        <v>1.3988789102504604</v>
      </c>
      <c r="H120" s="19">
        <f>SUM(G$8:G120)</f>
        <v>179.0527755460146</v>
      </c>
    </row>
    <row r="121" spans="1:8" x14ac:dyDescent="0.2">
      <c r="A121">
        <v>2013</v>
      </c>
      <c r="B121" s="5">
        <v>7081828.4799999995</v>
      </c>
      <c r="C121" s="2">
        <v>34.67</v>
      </c>
      <c r="D121" s="5">
        <f t="shared" si="12"/>
        <v>37.928587</v>
      </c>
      <c r="E121" s="19">
        <f t="shared" si="13"/>
        <v>3.7604524667186086</v>
      </c>
      <c r="F121" s="19">
        <f>SUM(E$8:E121)</f>
        <v>284.88803297942246</v>
      </c>
      <c r="G121" s="19">
        <f t="shared" si="14"/>
        <v>1.8121921765080446</v>
      </c>
      <c r="H121" s="19">
        <f>SUM(G$8:G121)</f>
        <v>180.86496772252264</v>
      </c>
    </row>
    <row r="122" spans="1:8" x14ac:dyDescent="0.2">
      <c r="A122">
        <v>2014</v>
      </c>
      <c r="B122" s="5">
        <v>5493354.1600000011</v>
      </c>
      <c r="C122" s="2">
        <v>34.423333333333332</v>
      </c>
      <c r="D122" s="5">
        <f t="shared" si="12"/>
        <v>37.695215666666662</v>
      </c>
      <c r="E122" s="19">
        <f t="shared" si="13"/>
        <v>2.8990243771241273</v>
      </c>
      <c r="F122" s="19">
        <f>SUM(E$8:E122)</f>
        <v>287.7870573565466</v>
      </c>
      <c r="G122" s="19">
        <f t="shared" si="14"/>
        <v>1.4057123043369617</v>
      </c>
      <c r="H122" s="19">
        <f>SUM(G$8:G122)</f>
        <v>182.27068002685959</v>
      </c>
    </row>
    <row r="123" spans="1:8" x14ac:dyDescent="0.2">
      <c r="A123">
        <v>2015</v>
      </c>
      <c r="B123" s="5">
        <v>6144827.1999999993</v>
      </c>
      <c r="C123" s="2">
        <v>30.829090909090908</v>
      </c>
      <c r="D123" s="5">
        <f t="shared" si="12"/>
        <v>34.294702909090908</v>
      </c>
      <c r="E123" s="19">
        <f t="shared" si="13"/>
        <v>2.9502903255238127</v>
      </c>
      <c r="F123" s="19">
        <f>SUM(E$8:E123)</f>
        <v>290.73734768207044</v>
      </c>
      <c r="G123" s="19">
        <f t="shared" si="14"/>
        <v>1.5724198643446716</v>
      </c>
      <c r="H123" s="19">
        <f>SUM(G$8:G123)</f>
        <v>183.84309989120428</v>
      </c>
    </row>
    <row r="124" spans="1:8" x14ac:dyDescent="0.2">
      <c r="A124">
        <v>2016</v>
      </c>
      <c r="B124" s="5">
        <v>6117590.5599999987</v>
      </c>
      <c r="C124" s="2">
        <v>35.846999999999994</v>
      </c>
      <c r="D124" s="5">
        <f t="shared" si="12"/>
        <v>39.042146699999996</v>
      </c>
      <c r="E124" s="19">
        <f t="shared" si="13"/>
        <v>3.3438141533167709</v>
      </c>
      <c r="F124" s="19">
        <f>SUM(E$8:E124)</f>
        <v>294.08116183538721</v>
      </c>
      <c r="G124" s="19">
        <f t="shared" si="14"/>
        <v>1.565450191743625</v>
      </c>
      <c r="H124" s="19">
        <f>SUM(G$8:G124)</f>
        <v>185.4085500829479</v>
      </c>
    </row>
    <row r="125" spans="1:8" x14ac:dyDescent="0.2">
      <c r="A125">
        <v>2017</v>
      </c>
      <c r="B125" s="5">
        <v>7566838.4799999986</v>
      </c>
      <c r="C125" s="2">
        <v>38.71</v>
      </c>
      <c r="D125" s="5">
        <f t="shared" si="12"/>
        <v>41.750830999999998</v>
      </c>
      <c r="E125" s="19">
        <f t="shared" si="13"/>
        <v>4.4229051241588753</v>
      </c>
      <c r="F125" s="19">
        <f>SUM(E$8:E125)</f>
        <v>298.50406695954609</v>
      </c>
      <c r="G125" s="19">
        <f t="shared" si="14"/>
        <v>1.9363029665406444</v>
      </c>
      <c r="H125" s="19">
        <f>SUM(G$8:G125)</f>
        <v>187.34485304948853</v>
      </c>
    </row>
    <row r="126" spans="1:8" x14ac:dyDescent="0.2">
      <c r="A126">
        <v>2018</v>
      </c>
      <c r="B126" s="5">
        <v>11037455.919999998</v>
      </c>
      <c r="C126" s="2">
        <v>36.383935414999996</v>
      </c>
      <c r="D126" s="5">
        <f t="shared" si="12"/>
        <v>39.5501412961315</v>
      </c>
      <c r="E126" s="19">
        <f t="shared" si="13"/>
        <v>6.1114611766015221</v>
      </c>
      <c r="F126" s="19">
        <f>SUM(E$8:E126)</f>
        <v>304.61552813614759</v>
      </c>
      <c r="G126" s="19">
        <f t="shared" si="14"/>
        <v>2.8244105774750983</v>
      </c>
      <c r="H126" s="19">
        <f>SUM(G$8:G126)</f>
        <v>190.16926362696364</v>
      </c>
    </row>
    <row r="127" spans="1:8" x14ac:dyDescent="0.2">
      <c r="A127">
        <v>2019</v>
      </c>
      <c r="B127" s="5">
        <v>6840502.7199999997</v>
      </c>
      <c r="C127" s="2">
        <v>43.20154354999999</v>
      </c>
      <c r="D127" s="5">
        <f t="shared" si="12"/>
        <v>46.00028035265499</v>
      </c>
      <c r="E127" s="19">
        <f t="shared" si="13"/>
        <v>4.4053106002233866</v>
      </c>
      <c r="F127" s="19">
        <f>SUM(E$8:E127)</f>
        <v>309.02083873637099</v>
      </c>
      <c r="G127" s="19">
        <f t="shared" si="14"/>
        <v>1.750438541059667</v>
      </c>
      <c r="H127" s="19">
        <f>SUM(G$8:G127)</f>
        <v>191.91970216802332</v>
      </c>
    </row>
    <row r="128" spans="1:8" x14ac:dyDescent="0.2">
      <c r="A128">
        <v>2020</v>
      </c>
      <c r="B128" s="5">
        <v>6675789.5200000005</v>
      </c>
      <c r="C128" s="2">
        <v>39.482402404166656</v>
      </c>
      <c r="D128" s="5">
        <f t="shared" si="12"/>
        <v>42.481600914582074</v>
      </c>
      <c r="E128" s="19">
        <f t="shared" si="13"/>
        <v>3.970375166497452</v>
      </c>
      <c r="F128" s="19">
        <f>SUM(E$8:E128)</f>
        <v>312.99121390286842</v>
      </c>
      <c r="G128" s="19">
        <f t="shared" si="14"/>
        <v>1.7082895433466352</v>
      </c>
      <c r="H128" s="19">
        <f>SUM(G$8:G128)</f>
        <v>193.62799171136996</v>
      </c>
    </row>
    <row r="129" spans="1:9" x14ac:dyDescent="0.2">
      <c r="A129">
        <v>2021</v>
      </c>
      <c r="B129" s="5">
        <v>4683558.6399999997</v>
      </c>
      <c r="C129" s="2">
        <v>40.428551911666666</v>
      </c>
      <c r="D129" s="5">
        <f t="shared" si="12"/>
        <v>43.37675296362783</v>
      </c>
      <c r="E129" s="19">
        <f t="shared" si="13"/>
        <v>2.8442059256512255</v>
      </c>
      <c r="F129" s="19">
        <f>SUM(E$8:E129)</f>
        <v>315.83541982851966</v>
      </c>
      <c r="G129" s="19">
        <f t="shared" si="14"/>
        <v>1.198491088790766</v>
      </c>
      <c r="H129" s="19">
        <f>SUM(G$8:G129)</f>
        <v>194.82648280016073</v>
      </c>
    </row>
    <row r="130" spans="1:9" x14ac:dyDescent="0.2">
      <c r="A130">
        <v>2022</v>
      </c>
      <c r="B130" s="5">
        <v>6574110.1215999993</v>
      </c>
      <c r="C130" s="2">
        <v>44.861768157499995</v>
      </c>
      <c r="D130" s="5">
        <f t="shared" si="12"/>
        <v>47.571018853810749</v>
      </c>
      <c r="E130" s="19">
        <f t="shared" si="13"/>
        <v>4.3783196315832624</v>
      </c>
      <c r="F130" s="19">
        <f>SUM(E$8:E130)</f>
        <v>320.21373946010294</v>
      </c>
      <c r="G130" s="19">
        <f t="shared" si="14"/>
        <v>1.6822704706152198</v>
      </c>
      <c r="H130" s="19">
        <f>SUM(G$8:G130)</f>
        <v>196.50875327077594</v>
      </c>
    </row>
    <row r="131" spans="1:9" x14ac:dyDescent="0.2">
      <c r="A131">
        <v>2023</v>
      </c>
      <c r="B131" s="5">
        <v>5120483.036799999</v>
      </c>
      <c r="C131" s="34">
        <v>50.02096075499999</v>
      </c>
      <c r="D131" s="54">
        <f t="shared" si="12"/>
        <v>52.45213097030549</v>
      </c>
      <c r="E131" s="42">
        <f t="shared" si="13"/>
        <v>3.7601234562844561</v>
      </c>
      <c r="F131" s="19">
        <f>SUM(E$8:E131)</f>
        <v>323.97386291638742</v>
      </c>
      <c r="G131" s="19">
        <f t="shared" si="14"/>
        <v>1.3102970970614516</v>
      </c>
      <c r="H131" s="19">
        <f>SUM(G$8:G131)</f>
        <v>197.81905036783741</v>
      </c>
    </row>
    <row r="132" spans="1:9" x14ac:dyDescent="0.2">
      <c r="A132">
        <v>2024</v>
      </c>
      <c r="B132" s="5">
        <v>5796089.2614399996</v>
      </c>
    </row>
    <row r="137" spans="1:9" x14ac:dyDescent="0.2">
      <c r="C137" s="43" t="s">
        <v>108</v>
      </c>
      <c r="D137" s="43"/>
      <c r="E137" s="43"/>
    </row>
    <row r="138" spans="1:9" x14ac:dyDescent="0.2">
      <c r="C138" s="35" t="s">
        <v>368</v>
      </c>
      <c r="D138" s="35"/>
      <c r="E138" s="35"/>
      <c r="F138" s="35"/>
      <c r="H138" t="s">
        <v>350</v>
      </c>
    </row>
    <row r="139" spans="1:9" x14ac:dyDescent="0.2">
      <c r="C139" s="40" t="s">
        <v>101</v>
      </c>
      <c r="D139" s="40"/>
      <c r="H139" t="s">
        <v>351</v>
      </c>
      <c r="I139" s="2">
        <f>F131-H131</f>
        <v>126.15481254855001</v>
      </c>
    </row>
    <row r="140" spans="1:9" x14ac:dyDescent="0.2">
      <c r="C140" s="39" t="s">
        <v>102</v>
      </c>
      <c r="D140" s="39"/>
      <c r="E140" s="39"/>
    </row>
    <row r="141" spans="1:9" x14ac:dyDescent="0.2">
      <c r="C141" t="s">
        <v>104</v>
      </c>
    </row>
    <row r="143" spans="1:9" x14ac:dyDescent="0.2">
      <c r="C143" t="s">
        <v>132</v>
      </c>
    </row>
    <row r="144" spans="1:9" x14ac:dyDescent="0.2">
      <c r="C144" t="s">
        <v>109</v>
      </c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53DC-1ED5-F64B-B68D-A50F901820B8}">
  <dimension ref="A1:K149"/>
  <sheetViews>
    <sheetView topLeftCell="A62" zoomScale="75" zoomScaleNormal="235" workbookViewId="0">
      <selection activeCell="AE89" sqref="AE89"/>
    </sheetView>
  </sheetViews>
  <sheetFormatPr baseColWidth="10" defaultRowHeight="16" x14ac:dyDescent="0.2"/>
  <cols>
    <col min="1" max="1" width="10.83203125" style="4"/>
    <col min="2" max="2" width="28.33203125" customWidth="1"/>
    <col min="3" max="3" width="20.33203125" customWidth="1"/>
    <col min="4" max="4" width="13.33203125" bestFit="1" customWidth="1"/>
    <col min="6" max="6" width="13.83203125" bestFit="1" customWidth="1"/>
  </cols>
  <sheetData>
    <row r="1" spans="1:9" x14ac:dyDescent="0.2">
      <c r="A1" s="81" t="s">
        <v>358</v>
      </c>
    </row>
    <row r="4" spans="1:9" s="15" customFormat="1" ht="102" x14ac:dyDescent="0.2">
      <c r="A4" s="16" t="s">
        <v>5</v>
      </c>
      <c r="B4" s="15" t="s">
        <v>427</v>
      </c>
      <c r="C4" s="16" t="s">
        <v>428</v>
      </c>
      <c r="D4" s="16" t="s">
        <v>429</v>
      </c>
      <c r="E4" s="15" t="s">
        <v>430</v>
      </c>
      <c r="F4" s="15" t="s">
        <v>105</v>
      </c>
      <c r="G4" s="15" t="s">
        <v>345</v>
      </c>
      <c r="I4" s="15" t="s">
        <v>352</v>
      </c>
    </row>
    <row r="5" spans="1:9" s="15" customFormat="1" x14ac:dyDescent="0.2">
      <c r="A5" s="16">
        <v>1890</v>
      </c>
      <c r="C5" s="16"/>
      <c r="D5" s="16"/>
    </row>
    <row r="6" spans="1:9" s="15" customFormat="1" x14ac:dyDescent="0.2">
      <c r="A6" s="16">
        <v>1891</v>
      </c>
      <c r="C6" s="16"/>
      <c r="D6" s="16"/>
    </row>
    <row r="7" spans="1:9" s="15" customFormat="1" x14ac:dyDescent="0.2">
      <c r="A7" s="16">
        <v>1892</v>
      </c>
      <c r="C7" s="16"/>
      <c r="D7" s="16"/>
    </row>
    <row r="8" spans="1:9" s="15" customFormat="1" x14ac:dyDescent="0.2">
      <c r="A8" s="16">
        <v>1893</v>
      </c>
      <c r="C8" s="16"/>
      <c r="D8" s="16"/>
    </row>
    <row r="9" spans="1:9" s="15" customFormat="1" x14ac:dyDescent="0.2">
      <c r="A9" s="16">
        <v>1894</v>
      </c>
      <c r="C9" s="16"/>
      <c r="D9" s="16"/>
    </row>
    <row r="10" spans="1:9" s="15" customFormat="1" x14ac:dyDescent="0.2">
      <c r="A10" s="16">
        <v>1895</v>
      </c>
      <c r="C10" s="16"/>
      <c r="D10" s="16"/>
    </row>
    <row r="11" spans="1:9" s="15" customFormat="1" x14ac:dyDescent="0.2">
      <c r="A11" s="16">
        <v>1896</v>
      </c>
      <c r="C11" s="16"/>
      <c r="D11" s="16"/>
    </row>
    <row r="12" spans="1:9" s="15" customFormat="1" x14ac:dyDescent="0.2">
      <c r="A12" s="16">
        <v>1897</v>
      </c>
      <c r="C12" s="16"/>
      <c r="D12" s="16"/>
    </row>
    <row r="13" spans="1:9" s="15" customFormat="1" x14ac:dyDescent="0.2">
      <c r="A13" s="16">
        <v>1898</v>
      </c>
      <c r="C13" s="16"/>
      <c r="D13" s="16"/>
    </row>
    <row r="14" spans="1:9" s="15" customFormat="1" x14ac:dyDescent="0.2">
      <c r="A14" s="16">
        <v>1899</v>
      </c>
      <c r="C14" s="16"/>
      <c r="D14" s="16"/>
    </row>
    <row r="15" spans="1:9" x14ac:dyDescent="0.2">
      <c r="A15" s="44">
        <v>1900</v>
      </c>
      <c r="B15" s="46">
        <v>1.1610850506245427</v>
      </c>
      <c r="C15" s="5">
        <v>4.8640967922336245</v>
      </c>
      <c r="D15" s="5">
        <f>-1*B15</f>
        <v>-1.1610850506245427</v>
      </c>
      <c r="E15" s="5">
        <f>C15+D15</f>
        <v>3.7030117416090818</v>
      </c>
      <c r="F15" s="5">
        <f>(E15/C15)*100</f>
        <v>76.129483021834261</v>
      </c>
      <c r="G15" s="2">
        <f>SUM(E$15)</f>
        <v>3.7030117416090818</v>
      </c>
    </row>
    <row r="16" spans="1:9" x14ac:dyDescent="0.2">
      <c r="A16" s="45">
        <v>1901</v>
      </c>
      <c r="B16" s="46">
        <v>1.4895206315919036</v>
      </c>
      <c r="C16" s="5">
        <v>5.0547187619429295</v>
      </c>
      <c r="D16" s="5">
        <f t="shared" ref="D16:D79" si="0">-1*B16</f>
        <v>-1.4895206315919036</v>
      </c>
      <c r="E16" s="5">
        <f t="shared" ref="E16:E79" si="1">C16+D16</f>
        <v>3.5651981303510256</v>
      </c>
      <c r="F16" s="5">
        <f t="shared" ref="F16:F79" si="2">(E16/C16)*100</f>
        <v>70.532077020653801</v>
      </c>
      <c r="G16" s="2">
        <f>SUM(E$15:E16)</f>
        <v>7.2682098719601074</v>
      </c>
    </row>
    <row r="17" spans="1:10" x14ac:dyDescent="0.2">
      <c r="A17" s="45">
        <v>1902</v>
      </c>
      <c r="B17" s="46">
        <v>1.4814893882992655</v>
      </c>
      <c r="C17" s="5">
        <v>5.0837935173952955</v>
      </c>
      <c r="D17" s="5">
        <f t="shared" si="0"/>
        <v>-1.4814893882992655</v>
      </c>
      <c r="E17" s="5">
        <f t="shared" si="1"/>
        <v>3.60230412909603</v>
      </c>
      <c r="F17" s="5">
        <f t="shared" si="2"/>
        <v>70.858584574097478</v>
      </c>
      <c r="G17" s="2">
        <f>SUM(E$15:E17)</f>
        <v>10.870514001056137</v>
      </c>
    </row>
    <row r="18" spans="1:10" x14ac:dyDescent="0.2">
      <c r="A18" s="45">
        <v>1903</v>
      </c>
      <c r="B18" s="46">
        <v>1.4218891091275823</v>
      </c>
      <c r="C18" s="5">
        <v>5.162343003696753</v>
      </c>
      <c r="D18" s="5">
        <f t="shared" si="0"/>
        <v>-1.4218891091275823</v>
      </c>
      <c r="E18" s="5">
        <f t="shared" si="1"/>
        <v>3.7404538945691708</v>
      </c>
      <c r="F18" s="5">
        <f t="shared" si="2"/>
        <v>72.456516196049591</v>
      </c>
      <c r="G18" s="2">
        <f>SUM(E$15:E18)</f>
        <v>14.610967895625308</v>
      </c>
    </row>
    <row r="19" spans="1:10" x14ac:dyDescent="0.2">
      <c r="A19" s="45">
        <v>1904</v>
      </c>
      <c r="B19" s="46">
        <v>1.0258220056958991</v>
      </c>
      <c r="C19" s="5">
        <v>5.0304783781970972</v>
      </c>
      <c r="D19" s="5">
        <f t="shared" si="0"/>
        <v>-1.0258220056958991</v>
      </c>
      <c r="E19" s="5">
        <f t="shared" si="1"/>
        <v>4.0046563725011985</v>
      </c>
      <c r="F19" s="5">
        <f t="shared" si="2"/>
        <v>79.607863734352264</v>
      </c>
      <c r="G19" s="2">
        <f>SUM(E$15:E19)</f>
        <v>18.615624268126506</v>
      </c>
      <c r="H19" s="2">
        <f>AVERAGE(F15:F85)</f>
        <v>79.380873001516591</v>
      </c>
    </row>
    <row r="20" spans="1:10" x14ac:dyDescent="0.2">
      <c r="A20" s="45">
        <v>1905</v>
      </c>
      <c r="B20" s="46">
        <v>1.5550386689792151</v>
      </c>
      <c r="C20" s="5">
        <v>5.326541851071827</v>
      </c>
      <c r="D20" s="5">
        <f t="shared" si="0"/>
        <v>-1.5550386689792151</v>
      </c>
      <c r="E20" s="5">
        <f t="shared" si="1"/>
        <v>3.7715031820926121</v>
      </c>
      <c r="F20" s="5">
        <f t="shared" si="2"/>
        <v>70.80584903944191</v>
      </c>
      <c r="G20" s="2">
        <f>SUM(E$15:E20)</f>
        <v>22.387127450219118</v>
      </c>
    </row>
    <row r="21" spans="1:10" x14ac:dyDescent="0.2">
      <c r="A21" s="45">
        <v>1906</v>
      </c>
      <c r="B21" s="46">
        <v>1.6116800690430846</v>
      </c>
      <c r="C21" s="5">
        <v>5.4666372874115385</v>
      </c>
      <c r="D21" s="5">
        <f t="shared" si="0"/>
        <v>-1.6116800690430846</v>
      </c>
      <c r="E21" s="5">
        <f t="shared" si="1"/>
        <v>3.8549572183684537</v>
      </c>
      <c r="F21" s="5">
        <f t="shared" si="2"/>
        <v>70.517889073152361</v>
      </c>
      <c r="G21" s="2">
        <f>SUM(E$15:E21)</f>
        <v>26.242084668587573</v>
      </c>
    </row>
    <row r="22" spans="1:10" x14ac:dyDescent="0.2">
      <c r="A22" s="45">
        <v>1907</v>
      </c>
      <c r="B22" s="46">
        <v>2.0694609367234618</v>
      </c>
      <c r="C22" s="5">
        <v>5.8831760714736685</v>
      </c>
      <c r="D22" s="5">
        <f t="shared" si="0"/>
        <v>-2.0694609367234618</v>
      </c>
      <c r="E22" s="5">
        <f t="shared" si="1"/>
        <v>3.8137151347502067</v>
      </c>
      <c r="F22" s="5">
        <f t="shared" si="2"/>
        <v>64.824086316949462</v>
      </c>
      <c r="G22" s="2">
        <f>SUM(E$15:E22)</f>
        <v>30.055799803337781</v>
      </c>
      <c r="I22" s="2">
        <f>SUM(E$22)</f>
        <v>3.8137151347502067</v>
      </c>
      <c r="J22" s="2"/>
    </row>
    <row r="23" spans="1:10" x14ac:dyDescent="0.2">
      <c r="A23" s="45">
        <v>1908</v>
      </c>
      <c r="B23" s="46">
        <v>1.449787112144115</v>
      </c>
      <c r="C23" s="5">
        <v>5.522414176304161</v>
      </c>
      <c r="D23" s="5">
        <f t="shared" si="0"/>
        <v>-1.449787112144115</v>
      </c>
      <c r="E23" s="5">
        <f t="shared" si="1"/>
        <v>4.0726270641600459</v>
      </c>
      <c r="F23" s="5">
        <f t="shared" si="2"/>
        <v>73.747222394782867</v>
      </c>
      <c r="G23" s="2">
        <f>SUM(E$15:E23)</f>
        <v>34.128426867497829</v>
      </c>
      <c r="I23" s="2">
        <f>SUM(E$22:E23)</f>
        <v>7.8863421989102527</v>
      </c>
      <c r="J23" s="2"/>
    </row>
    <row r="24" spans="1:10" x14ac:dyDescent="0.2">
      <c r="A24" s="45">
        <v>1909</v>
      </c>
      <c r="B24" s="46">
        <v>1.6099892809814764</v>
      </c>
      <c r="C24" s="5">
        <v>5.5916520041748417</v>
      </c>
      <c r="D24" s="5">
        <f t="shared" si="0"/>
        <v>-1.6099892809814764</v>
      </c>
      <c r="E24" s="5">
        <f t="shared" si="1"/>
        <v>3.9816627231933652</v>
      </c>
      <c r="F24" s="5">
        <f t="shared" si="2"/>
        <v>71.207269698124534</v>
      </c>
      <c r="G24" s="2">
        <f>SUM(E$15:E24)</f>
        <v>38.110089590691196</v>
      </c>
      <c r="I24" s="2">
        <f>SUM(E$22:E24)</f>
        <v>11.868004922103617</v>
      </c>
      <c r="J24" s="2"/>
    </row>
    <row r="25" spans="1:10" x14ac:dyDescent="0.2">
      <c r="A25" s="45">
        <v>1910</v>
      </c>
      <c r="B25" s="46">
        <v>1.3593299508480847</v>
      </c>
      <c r="C25" s="5">
        <v>5.5786802281051138</v>
      </c>
      <c r="D25" s="5">
        <f t="shared" si="0"/>
        <v>-1.3593299508480847</v>
      </c>
      <c r="E25" s="5">
        <f t="shared" si="1"/>
        <v>4.2193502772570293</v>
      </c>
      <c r="F25" s="5">
        <f t="shared" si="2"/>
        <v>75.633485066954592</v>
      </c>
      <c r="G25" s="2">
        <f>SUM(E$15:E25)</f>
        <v>42.329439867948224</v>
      </c>
      <c r="I25" s="2">
        <f>SUM(E$22:E25)</f>
        <v>16.087355199360648</v>
      </c>
      <c r="J25" s="2"/>
    </row>
    <row r="26" spans="1:10" x14ac:dyDescent="0.2">
      <c r="A26" s="45">
        <v>1911</v>
      </c>
      <c r="B26" s="46">
        <v>1.8982686454856472</v>
      </c>
      <c r="C26" s="5">
        <v>5.9513980721340518</v>
      </c>
      <c r="D26" s="5">
        <f t="shared" si="0"/>
        <v>-1.8982686454856472</v>
      </c>
      <c r="E26" s="5">
        <f t="shared" si="1"/>
        <v>4.0531294266484048</v>
      </c>
      <c r="F26" s="5">
        <f t="shared" si="2"/>
        <v>68.103819934784411</v>
      </c>
      <c r="G26" s="2">
        <f>SUM(E$15:E26)</f>
        <v>46.382569294596628</v>
      </c>
      <c r="I26" s="2">
        <f>SUM(E$22:E26)</f>
        <v>20.140484626009052</v>
      </c>
      <c r="J26" s="2"/>
    </row>
    <row r="27" spans="1:10" x14ac:dyDescent="0.2">
      <c r="A27" s="45">
        <v>1912</v>
      </c>
      <c r="B27" s="46">
        <v>1.666207984029944</v>
      </c>
      <c r="C27" s="5">
        <v>5.8142800358309383</v>
      </c>
      <c r="D27" s="5">
        <f t="shared" si="0"/>
        <v>-1.666207984029944</v>
      </c>
      <c r="E27" s="5">
        <f t="shared" si="1"/>
        <v>4.1480720518009946</v>
      </c>
      <c r="F27" s="5">
        <f t="shared" si="2"/>
        <v>71.342832237838365</v>
      </c>
      <c r="G27" s="2">
        <f>SUM(E$15:E27)</f>
        <v>50.530641346397623</v>
      </c>
      <c r="I27" s="2">
        <f>SUM(E$22:E27)</f>
        <v>24.288556677810046</v>
      </c>
      <c r="J27" s="2"/>
    </row>
    <row r="28" spans="1:10" x14ac:dyDescent="0.2">
      <c r="A28" s="45">
        <v>1913</v>
      </c>
      <c r="B28" s="46">
        <v>1.8893920081622051</v>
      </c>
      <c r="C28" s="5">
        <v>6.146782305943491</v>
      </c>
      <c r="D28" s="5">
        <f t="shared" si="0"/>
        <v>-1.8893920081622051</v>
      </c>
      <c r="E28" s="5">
        <f t="shared" si="1"/>
        <v>4.2573902977812859</v>
      </c>
      <c r="F28" s="5">
        <f t="shared" si="2"/>
        <v>69.262096587749639</v>
      </c>
      <c r="G28" s="2">
        <f>SUM(E$15:E28)</f>
        <v>54.788031644178908</v>
      </c>
      <c r="I28" s="2">
        <f>SUM(E$22:E28)</f>
        <v>28.545946975591331</v>
      </c>
      <c r="J28" s="2"/>
    </row>
    <row r="29" spans="1:10" x14ac:dyDescent="0.2">
      <c r="A29" s="45">
        <v>1914</v>
      </c>
      <c r="B29" s="46">
        <v>1.4066720165731104</v>
      </c>
      <c r="C29" s="5">
        <v>5.8770797648070268</v>
      </c>
      <c r="D29" s="5">
        <f t="shared" si="0"/>
        <v>-1.4066720165731104</v>
      </c>
      <c r="E29" s="5">
        <f t="shared" si="1"/>
        <v>4.4704077482339164</v>
      </c>
      <c r="F29" s="5">
        <f t="shared" si="2"/>
        <v>76.065119534424113</v>
      </c>
      <c r="G29" s="2">
        <f>SUM(E$15:E29)</f>
        <v>59.258439392412825</v>
      </c>
      <c r="I29" s="2">
        <f>SUM(E$22:E29)</f>
        <v>33.016354723825245</v>
      </c>
      <c r="J29" s="2"/>
    </row>
    <row r="30" spans="1:10" x14ac:dyDescent="0.2">
      <c r="A30" s="45">
        <v>1915</v>
      </c>
      <c r="B30" s="46">
        <v>1.5076966032541903</v>
      </c>
      <c r="C30" s="5">
        <v>6.0234777037133167</v>
      </c>
      <c r="D30" s="5">
        <f t="shared" si="0"/>
        <v>-1.5076966032541903</v>
      </c>
      <c r="E30" s="5">
        <f t="shared" si="1"/>
        <v>4.515781100459126</v>
      </c>
      <c r="F30" s="5">
        <f t="shared" si="2"/>
        <v>74.969665741026404</v>
      </c>
      <c r="G30" s="2">
        <f>SUM(E$15:E30)</f>
        <v>63.774220492871947</v>
      </c>
      <c r="H30" s="66"/>
      <c r="I30" s="2">
        <f>SUM(E$22:E30)</f>
        <v>37.532135824284367</v>
      </c>
      <c r="J30" s="2"/>
    </row>
    <row r="31" spans="1:10" x14ac:dyDescent="0.2">
      <c r="A31" s="45">
        <v>1916</v>
      </c>
      <c r="B31" s="46">
        <v>1.491211419653512</v>
      </c>
      <c r="C31" s="5">
        <v>6.0099925795301683</v>
      </c>
      <c r="D31" s="5">
        <f t="shared" si="0"/>
        <v>-1.491211419653512</v>
      </c>
      <c r="E31" s="5">
        <f t="shared" si="1"/>
        <v>4.5187811598766565</v>
      </c>
      <c r="F31" s="5">
        <f t="shared" si="2"/>
        <v>75.187799320542808</v>
      </c>
      <c r="G31" s="2">
        <f>SUM(E$15:E31)</f>
        <v>68.2930016527486</v>
      </c>
      <c r="I31" s="2">
        <f>SUM(E$22:E31)</f>
        <v>42.05091698416102</v>
      </c>
      <c r="J31" s="2"/>
    </row>
    <row r="32" spans="1:10" x14ac:dyDescent="0.2">
      <c r="A32" s="45">
        <v>1917</v>
      </c>
      <c r="B32" s="46">
        <v>1.289584943306753</v>
      </c>
      <c r="C32" s="5">
        <v>5.9719189189266446</v>
      </c>
      <c r="D32" s="5">
        <f t="shared" si="0"/>
        <v>-1.289584943306753</v>
      </c>
      <c r="E32" s="5">
        <f t="shared" si="1"/>
        <v>4.6823339756198914</v>
      </c>
      <c r="F32" s="5">
        <f t="shared" si="2"/>
        <v>78.405853113314961</v>
      </c>
      <c r="G32" s="2">
        <f>SUM(E$15:E32)</f>
        <v>72.975335628368498</v>
      </c>
      <c r="I32" s="2">
        <f>SUM(E$22:E32)</f>
        <v>46.733250959780911</v>
      </c>
      <c r="J32" s="2"/>
    </row>
    <row r="33" spans="1:10" x14ac:dyDescent="0.2">
      <c r="A33" s="45">
        <v>1918</v>
      </c>
      <c r="B33" s="46">
        <v>1.4945929957767283</v>
      </c>
      <c r="C33" s="5">
        <v>6.2379500634010245</v>
      </c>
      <c r="D33" s="5">
        <f t="shared" si="0"/>
        <v>-1.4945929957767283</v>
      </c>
      <c r="E33" s="5">
        <f t="shared" si="1"/>
        <v>4.743357067624296</v>
      </c>
      <c r="F33" s="5">
        <f t="shared" si="2"/>
        <v>76.040318043811752</v>
      </c>
      <c r="G33" s="2">
        <f>SUM(E$15:E33)</f>
        <v>77.7186926959928</v>
      </c>
      <c r="I33" s="2">
        <f>SUM(E$22:E33)</f>
        <v>51.476608027405206</v>
      </c>
      <c r="J33" s="2"/>
    </row>
    <row r="34" spans="1:10" x14ac:dyDescent="0.2">
      <c r="A34" s="45">
        <v>1919</v>
      </c>
      <c r="B34" s="46">
        <v>1.2819763970295173</v>
      </c>
      <c r="C34" s="5">
        <v>6.0158959042529387</v>
      </c>
      <c r="D34" s="5">
        <f t="shared" si="0"/>
        <v>-1.2819763970295173</v>
      </c>
      <c r="E34" s="5">
        <f t="shared" si="1"/>
        <v>4.7339195072234217</v>
      </c>
      <c r="F34" s="5">
        <f t="shared" si="2"/>
        <v>78.690183184133502</v>
      </c>
      <c r="G34" s="2">
        <f>SUM(E$15:E34)</f>
        <v>82.452612203216219</v>
      </c>
      <c r="I34" s="2">
        <f>SUM(E$22:E34)</f>
        <v>56.210527534628625</v>
      </c>
      <c r="J34" s="2"/>
    </row>
    <row r="35" spans="1:10" x14ac:dyDescent="0.2">
      <c r="A35" s="45">
        <v>1920</v>
      </c>
      <c r="B35" s="46">
        <v>1.4539301769472157</v>
      </c>
      <c r="C35" s="5">
        <v>6.194484662025558</v>
      </c>
      <c r="D35" s="5">
        <f t="shared" si="0"/>
        <v>-1.4539301769472157</v>
      </c>
      <c r="E35" s="5">
        <f t="shared" si="1"/>
        <v>4.7405544850783423</v>
      </c>
      <c r="F35" s="5">
        <f t="shared" si="2"/>
        <v>76.528633836801049</v>
      </c>
      <c r="G35" s="2">
        <f>SUM(E$15:E35)</f>
        <v>87.193166688294568</v>
      </c>
      <c r="I35" s="2">
        <f>SUM(E$22:E35)</f>
        <v>60.951082019706966</v>
      </c>
      <c r="J35" s="2"/>
    </row>
    <row r="36" spans="1:10" x14ac:dyDescent="0.2">
      <c r="A36" s="45">
        <v>1921</v>
      </c>
      <c r="B36" s="46">
        <v>0.95406463929485719</v>
      </c>
      <c r="C36" s="5">
        <v>6.6172745864192866</v>
      </c>
      <c r="D36" s="5">
        <f t="shared" si="0"/>
        <v>-0.95406463929485719</v>
      </c>
      <c r="E36" s="5">
        <f t="shared" si="1"/>
        <v>5.6632099471244297</v>
      </c>
      <c r="F36" s="5">
        <f t="shared" si="2"/>
        <v>85.582211727273716</v>
      </c>
      <c r="G36" s="2">
        <f>SUM(E$15:E36)</f>
        <v>92.856376635418997</v>
      </c>
      <c r="I36" s="2">
        <f>SUM(E$22:E36)</f>
        <v>66.614291966831402</v>
      </c>
      <c r="J36" s="2"/>
    </row>
    <row r="37" spans="1:10" x14ac:dyDescent="0.2">
      <c r="A37" s="45">
        <v>1922</v>
      </c>
      <c r="B37" s="46">
        <v>0.76721600790873867</v>
      </c>
      <c r="C37" s="5">
        <v>6.5117832999758303</v>
      </c>
      <c r="D37" s="5">
        <f t="shared" si="0"/>
        <v>-0.76721600790873867</v>
      </c>
      <c r="E37" s="5">
        <f t="shared" si="1"/>
        <v>5.7445672920670914</v>
      </c>
      <c r="F37" s="5">
        <f t="shared" si="2"/>
        <v>88.218035328178274</v>
      </c>
      <c r="G37" s="2">
        <f>SUM(E$15:E37)</f>
        <v>98.600943927486085</v>
      </c>
      <c r="I37" s="2">
        <f>SUM(E$22:E37)</f>
        <v>72.358859258898491</v>
      </c>
      <c r="J37" s="2"/>
    </row>
    <row r="38" spans="1:10" x14ac:dyDescent="0.2">
      <c r="A38" s="45">
        <v>1923</v>
      </c>
      <c r="B38" s="46">
        <v>0.87827987971167665</v>
      </c>
      <c r="C38" s="5">
        <v>6.9297652914837835</v>
      </c>
      <c r="D38" s="5">
        <f t="shared" si="0"/>
        <v>-0.87827987971167665</v>
      </c>
      <c r="E38" s="5">
        <f t="shared" si="1"/>
        <v>6.0514854117721066</v>
      </c>
      <c r="F38" s="5">
        <f t="shared" si="2"/>
        <v>87.325979412448149</v>
      </c>
      <c r="G38" s="2">
        <f>SUM(E$15:E38)</f>
        <v>104.65242933925819</v>
      </c>
      <c r="I38" s="2">
        <f>SUM(E$22:E38)</f>
        <v>78.410344670670597</v>
      </c>
      <c r="J38" s="2"/>
    </row>
    <row r="39" spans="1:10" x14ac:dyDescent="0.2">
      <c r="A39" s="45">
        <v>1924</v>
      </c>
      <c r="B39" s="46">
        <v>1.037166548079173</v>
      </c>
      <c r="C39" s="5">
        <v>7.4529372305083434</v>
      </c>
      <c r="D39" s="5">
        <f t="shared" si="0"/>
        <v>-1.037166548079173</v>
      </c>
      <c r="E39" s="5">
        <f t="shared" si="1"/>
        <v>6.4157706824291703</v>
      </c>
      <c r="F39" s="5">
        <f t="shared" si="2"/>
        <v>86.083787961696927</v>
      </c>
      <c r="G39" s="2">
        <f>SUM(E$15:E39)</f>
        <v>111.06820002168736</v>
      </c>
      <c r="I39" s="2">
        <f>SUM(E$22:E39)</f>
        <v>84.826115353099766</v>
      </c>
      <c r="J39" s="2"/>
    </row>
    <row r="40" spans="1:10" x14ac:dyDescent="0.2">
      <c r="A40" s="45">
        <v>1925</v>
      </c>
      <c r="B40" s="46">
        <v>0.4518705598059623</v>
      </c>
      <c r="C40" s="5">
        <v>7.0468529766621169</v>
      </c>
      <c r="D40" s="5">
        <f t="shared" si="0"/>
        <v>-0.4518705598059623</v>
      </c>
      <c r="E40" s="5">
        <f t="shared" si="1"/>
        <v>6.5949824168561548</v>
      </c>
      <c r="F40" s="5">
        <f t="shared" si="2"/>
        <v>93.587626117609176</v>
      </c>
      <c r="G40" s="2">
        <f>SUM(E$15:E40)</f>
        <v>117.66318243854352</v>
      </c>
      <c r="I40" s="2">
        <f>SUM(E$22:E40)</f>
        <v>91.421097769955921</v>
      </c>
      <c r="J40" s="2"/>
    </row>
    <row r="41" spans="1:10" x14ac:dyDescent="0.2">
      <c r="A41" s="45">
        <v>1926</v>
      </c>
      <c r="B41" s="46">
        <v>1.560840235478826</v>
      </c>
      <c r="C41" s="5">
        <v>7.8271920848085088</v>
      </c>
      <c r="D41" s="5">
        <f t="shared" si="0"/>
        <v>-1.560840235478826</v>
      </c>
      <c r="E41" s="5">
        <f t="shared" si="1"/>
        <v>6.2663518493296824</v>
      </c>
      <c r="F41" s="5">
        <f t="shared" si="2"/>
        <v>80.058746245563583</v>
      </c>
      <c r="G41" s="2">
        <f>SUM(E$15:E41)</f>
        <v>123.9295342878732</v>
      </c>
      <c r="I41" s="2">
        <f>SUM(E$22:E41)</f>
        <v>97.687449619285601</v>
      </c>
      <c r="J41" s="2"/>
    </row>
    <row r="42" spans="1:10" x14ac:dyDescent="0.2">
      <c r="A42" s="45">
        <v>1927</v>
      </c>
      <c r="B42" s="46">
        <v>1.5263989907282176</v>
      </c>
      <c r="C42" s="5">
        <v>7.7720443738029061</v>
      </c>
      <c r="D42" s="5">
        <f t="shared" si="0"/>
        <v>-1.5263989907282176</v>
      </c>
      <c r="E42" s="5">
        <f t="shared" si="1"/>
        <v>6.2456453830746881</v>
      </c>
      <c r="F42" s="5">
        <f t="shared" si="2"/>
        <v>80.360392744626836</v>
      </c>
      <c r="G42" s="2">
        <f>SUM(E$15:E42)</f>
        <v>130.1751796709479</v>
      </c>
      <c r="I42" s="2">
        <f>SUM(E$22:E42)</f>
        <v>103.93309500236029</v>
      </c>
      <c r="J42" s="2"/>
    </row>
    <row r="43" spans="1:10" x14ac:dyDescent="0.2">
      <c r="A43" s="45">
        <v>1928</v>
      </c>
      <c r="B43" s="46">
        <v>1.279960181202016</v>
      </c>
      <c r="C43" s="5">
        <v>7.4176531694998395</v>
      </c>
      <c r="D43" s="5">
        <f t="shared" si="0"/>
        <v>-1.279960181202016</v>
      </c>
      <c r="E43" s="5">
        <f t="shared" si="1"/>
        <v>6.1376929882978235</v>
      </c>
      <c r="F43" s="5">
        <f t="shared" si="2"/>
        <v>82.744405110972295</v>
      </c>
      <c r="G43" s="2">
        <f>SUM(E$15:E43)</f>
        <v>136.31287265924573</v>
      </c>
      <c r="I43" s="2">
        <f>SUM(E$22:E43)</f>
        <v>110.07078799065812</v>
      </c>
      <c r="J43" s="2"/>
    </row>
    <row r="44" spans="1:10" x14ac:dyDescent="0.2">
      <c r="A44" s="45">
        <v>1929</v>
      </c>
      <c r="B44" s="46">
        <v>1.3899715357937663</v>
      </c>
      <c r="C44" s="5">
        <v>7.8670399685190056</v>
      </c>
      <c r="D44" s="5">
        <f t="shared" si="0"/>
        <v>-1.3899715357937663</v>
      </c>
      <c r="E44" s="5">
        <f t="shared" si="1"/>
        <v>6.4770684327252397</v>
      </c>
      <c r="F44" s="5">
        <f t="shared" si="2"/>
        <v>82.331708732179834</v>
      </c>
      <c r="G44" s="2">
        <f>SUM(E$15:E44)</f>
        <v>142.78994109197097</v>
      </c>
      <c r="I44" s="2">
        <f>SUM(E$22:E44)</f>
        <v>116.54785642338337</v>
      </c>
      <c r="J44" s="2"/>
    </row>
    <row r="45" spans="1:10" x14ac:dyDescent="0.2">
      <c r="A45" s="45">
        <v>1930</v>
      </c>
      <c r="B45" s="46">
        <v>0.85618430195998818</v>
      </c>
      <c r="C45" s="5">
        <v>6.459243161930333</v>
      </c>
      <c r="D45" s="5">
        <f t="shared" si="0"/>
        <v>-0.85618430195998818</v>
      </c>
      <c r="E45" s="5">
        <f t="shared" si="1"/>
        <v>5.6030588599703446</v>
      </c>
      <c r="F45" s="5">
        <f t="shared" si="2"/>
        <v>86.744820089663264</v>
      </c>
      <c r="G45" s="2">
        <f>SUM(E$15:E45)</f>
        <v>148.39299995194131</v>
      </c>
      <c r="I45" s="2">
        <f>SUM(E$22:E45)</f>
        <v>122.15091528335371</v>
      </c>
      <c r="J45" s="2"/>
    </row>
    <row r="46" spans="1:10" x14ac:dyDescent="0.2">
      <c r="A46" s="45">
        <v>1931</v>
      </c>
      <c r="B46" s="46">
        <v>1.74434630726534</v>
      </c>
      <c r="C46" s="5">
        <v>7.2972472292148556</v>
      </c>
      <c r="D46" s="5">
        <f t="shared" si="0"/>
        <v>-1.74434630726534</v>
      </c>
      <c r="E46" s="5">
        <f t="shared" si="1"/>
        <v>5.5529009219495151</v>
      </c>
      <c r="F46" s="5">
        <f t="shared" si="2"/>
        <v>76.095831037740197</v>
      </c>
      <c r="G46" s="2">
        <f>SUM(E$15:E46)</f>
        <v>153.94590087389082</v>
      </c>
      <c r="I46" s="2">
        <f>SUM(E$22:E46)</f>
        <v>127.70381620530323</v>
      </c>
      <c r="J46" s="2"/>
    </row>
    <row r="47" spans="1:10" x14ac:dyDescent="0.2">
      <c r="A47" s="45">
        <v>1932</v>
      </c>
      <c r="B47" s="46">
        <v>1.8054433398057637</v>
      </c>
      <c r="C47" s="5">
        <v>6.7367274326075348</v>
      </c>
      <c r="D47" s="5">
        <f t="shared" si="0"/>
        <v>-1.8054433398057637</v>
      </c>
      <c r="E47" s="5">
        <f t="shared" si="1"/>
        <v>4.9312840928017714</v>
      </c>
      <c r="F47" s="5">
        <f t="shared" si="2"/>
        <v>73.199994242502044</v>
      </c>
      <c r="G47" s="2">
        <f>SUM(E$15:E47)</f>
        <v>158.8771849666926</v>
      </c>
      <c r="I47" s="2">
        <f>SUM(E$22:E47)</f>
        <v>132.63510029810499</v>
      </c>
      <c r="J47" s="2"/>
    </row>
    <row r="48" spans="1:10" x14ac:dyDescent="0.2">
      <c r="A48" s="45">
        <v>1933</v>
      </c>
      <c r="B48" s="46">
        <v>2.1809794105068168</v>
      </c>
      <c r="C48" s="5">
        <v>7.6713225408640664</v>
      </c>
      <c r="D48" s="5">
        <f t="shared" si="0"/>
        <v>-2.1809794105068168</v>
      </c>
      <c r="E48" s="5">
        <f t="shared" si="1"/>
        <v>5.4903431303572496</v>
      </c>
      <c r="F48" s="5">
        <f t="shared" si="2"/>
        <v>71.569707845172161</v>
      </c>
      <c r="G48" s="2">
        <f>SUM(E$15:E48)</f>
        <v>164.36752809704984</v>
      </c>
      <c r="I48" s="2">
        <f>SUM(E$22:E48)</f>
        <v>138.12544342846223</v>
      </c>
      <c r="J48" s="2"/>
    </row>
    <row r="49" spans="1:10" x14ac:dyDescent="0.2">
      <c r="A49" s="45">
        <v>1934</v>
      </c>
      <c r="B49" s="46">
        <v>1.5473610471781107</v>
      </c>
      <c r="C49" s="5">
        <v>7.1199124829156109</v>
      </c>
      <c r="D49" s="5">
        <f t="shared" si="0"/>
        <v>-1.5473610471781107</v>
      </c>
      <c r="E49" s="5">
        <f t="shared" si="1"/>
        <v>5.5725514357375001</v>
      </c>
      <c r="F49" s="5">
        <f t="shared" si="2"/>
        <v>78.267133888358345</v>
      </c>
      <c r="G49" s="2">
        <f>SUM(E$15:E49)</f>
        <v>169.94007953278734</v>
      </c>
      <c r="I49" s="2">
        <f>SUM(E$22:E49)</f>
        <v>143.69799486419973</v>
      </c>
      <c r="J49" s="2"/>
    </row>
    <row r="50" spans="1:10" x14ac:dyDescent="0.2">
      <c r="A50" s="45">
        <v>1935</v>
      </c>
      <c r="B50" s="46">
        <v>2.3061166350056848</v>
      </c>
      <c r="C50" s="5">
        <v>7.1528966242975205</v>
      </c>
      <c r="D50" s="5">
        <f t="shared" si="0"/>
        <v>-2.3061166350056848</v>
      </c>
      <c r="E50" s="5">
        <f t="shared" si="1"/>
        <v>4.8467799892918357</v>
      </c>
      <c r="F50" s="5">
        <f t="shared" si="2"/>
        <v>67.759681760643844</v>
      </c>
      <c r="G50" s="2">
        <f>SUM(E$15:E50)</f>
        <v>174.78685952207917</v>
      </c>
      <c r="I50" s="2">
        <f>SUM(E$22:E50)</f>
        <v>148.54477485349156</v>
      </c>
      <c r="J50" s="2"/>
    </row>
    <row r="51" spans="1:10" x14ac:dyDescent="0.2">
      <c r="A51" s="45">
        <v>1936</v>
      </c>
      <c r="B51" s="46">
        <v>1.7944559647935592</v>
      </c>
      <c r="C51" s="5">
        <v>7.0382777246401815</v>
      </c>
      <c r="D51" s="5">
        <f t="shared" si="0"/>
        <v>-1.7944559647935592</v>
      </c>
      <c r="E51" s="5">
        <f t="shared" si="1"/>
        <v>5.2438217598466226</v>
      </c>
      <c r="F51" s="5">
        <f t="shared" si="2"/>
        <v>74.50433138619438</v>
      </c>
      <c r="G51" s="2">
        <f>SUM(E$15:E51)</f>
        <v>180.03068128192578</v>
      </c>
      <c r="I51" s="2">
        <f>SUM(E$22:E51)</f>
        <v>153.78859661333817</v>
      </c>
      <c r="J51" s="2"/>
    </row>
    <row r="52" spans="1:10" x14ac:dyDescent="0.2">
      <c r="A52" s="45">
        <v>1937</v>
      </c>
      <c r="B52" s="46">
        <v>2.0865323281088668</v>
      </c>
      <c r="C52" s="5">
        <v>7.5395671925528713</v>
      </c>
      <c r="D52" s="5">
        <f t="shared" si="0"/>
        <v>-2.0865323281088668</v>
      </c>
      <c r="E52" s="5">
        <f t="shared" si="1"/>
        <v>5.453034864444005</v>
      </c>
      <c r="F52" s="5">
        <f t="shared" si="2"/>
        <v>72.325568897776833</v>
      </c>
      <c r="G52" s="2">
        <f>SUM(E$15:E52)</f>
        <v>185.48371614636977</v>
      </c>
      <c r="I52" s="2">
        <f>SUM(E$22:E52)</f>
        <v>159.24163147778216</v>
      </c>
      <c r="J52" s="2"/>
    </row>
    <row r="53" spans="1:10" x14ac:dyDescent="0.2">
      <c r="A53" s="45">
        <v>1938</v>
      </c>
      <c r="B53" s="46">
        <v>1.5207552667199431</v>
      </c>
      <c r="C53" s="5">
        <v>6.9808232961028409</v>
      </c>
      <c r="D53" s="5">
        <f t="shared" si="0"/>
        <v>-1.5207552667199431</v>
      </c>
      <c r="E53" s="5">
        <f t="shared" si="1"/>
        <v>5.4600680293828976</v>
      </c>
      <c r="F53" s="5">
        <f t="shared" si="2"/>
        <v>78.215244789695078</v>
      </c>
      <c r="G53" s="2">
        <f>SUM(E$15:E53)</f>
        <v>190.94378417575268</v>
      </c>
      <c r="I53" s="2">
        <f>SUM(E$22:E53)</f>
        <v>164.70169950716507</v>
      </c>
      <c r="J53" s="2"/>
    </row>
    <row r="54" spans="1:10" x14ac:dyDescent="0.2">
      <c r="A54" s="45">
        <v>1939</v>
      </c>
      <c r="B54" s="46">
        <v>1.7441646704478773</v>
      </c>
      <c r="C54" s="5">
        <v>7.1258288758569694</v>
      </c>
      <c r="D54" s="5">
        <f t="shared" si="0"/>
        <v>-1.7441646704478773</v>
      </c>
      <c r="E54" s="5">
        <f t="shared" si="1"/>
        <v>5.3816642054090922</v>
      </c>
      <c r="F54" s="5">
        <f t="shared" si="2"/>
        <v>75.523343307368989</v>
      </c>
      <c r="G54" s="2">
        <f>SUM(E$15:E54)</f>
        <v>196.32544838116178</v>
      </c>
      <c r="I54" s="2">
        <f>SUM(E$22:E54)</f>
        <v>170.08336371257417</v>
      </c>
      <c r="J54" s="2"/>
    </row>
    <row r="55" spans="1:10" x14ac:dyDescent="0.2">
      <c r="A55" s="45">
        <v>1940</v>
      </c>
      <c r="B55" s="46">
        <v>1.6603360970615078</v>
      </c>
      <c r="C55" s="5">
        <v>7.2223132645472745</v>
      </c>
      <c r="D55" s="5">
        <f t="shared" si="0"/>
        <v>-1.6603360970615078</v>
      </c>
      <c r="E55" s="5">
        <f t="shared" si="1"/>
        <v>5.5619771674857663</v>
      </c>
      <c r="F55" s="5">
        <f t="shared" si="2"/>
        <v>77.011020759626589</v>
      </c>
      <c r="G55" s="2">
        <f>SUM(E$15:E55)</f>
        <v>201.88742554864754</v>
      </c>
      <c r="I55" s="2">
        <f>SUM(E$22:E55)</f>
        <v>175.64534088005993</v>
      </c>
      <c r="J55" s="2"/>
    </row>
    <row r="56" spans="1:10" x14ac:dyDescent="0.2">
      <c r="A56" s="45">
        <v>1941</v>
      </c>
      <c r="B56" s="46">
        <v>1.6528009857147679</v>
      </c>
      <c r="C56" s="5">
        <v>7.0021996811735567</v>
      </c>
      <c r="D56" s="5">
        <f t="shared" si="0"/>
        <v>-1.6528009857147679</v>
      </c>
      <c r="E56" s="5">
        <f t="shared" si="1"/>
        <v>5.3493986954587891</v>
      </c>
      <c r="F56" s="5">
        <f t="shared" si="2"/>
        <v>76.395974679805747</v>
      </c>
      <c r="G56" s="2">
        <f>SUM(E$15:E56)</f>
        <v>207.23682424410634</v>
      </c>
      <c r="I56" s="2">
        <f>SUM(E$22:E56)</f>
        <v>180.99473957551874</v>
      </c>
      <c r="J56" s="2"/>
    </row>
    <row r="57" spans="1:10" x14ac:dyDescent="0.2">
      <c r="A57" s="45">
        <v>1942</v>
      </c>
      <c r="B57" s="46">
        <v>2.5016920132830358</v>
      </c>
      <c r="C57" s="5">
        <v>7.9816519051237389</v>
      </c>
      <c r="D57" s="5">
        <f t="shared" si="0"/>
        <v>-2.5016920132830358</v>
      </c>
      <c r="E57" s="5">
        <f t="shared" si="1"/>
        <v>5.4799598918407035</v>
      </c>
      <c r="F57" s="5">
        <f t="shared" si="2"/>
        <v>68.656964209663158</v>
      </c>
      <c r="G57" s="2">
        <f>SUM(E$15:E57)</f>
        <v>212.71678413594705</v>
      </c>
      <c r="I57" s="2">
        <f>SUM(E$22:E57)</f>
        <v>186.47469946735944</v>
      </c>
      <c r="J57" s="2"/>
    </row>
    <row r="58" spans="1:10" x14ac:dyDescent="0.2">
      <c r="A58" s="45">
        <v>1943</v>
      </c>
      <c r="B58" s="46">
        <v>1.8329571172522645</v>
      </c>
      <c r="C58" s="5">
        <v>7.4905949234645721</v>
      </c>
      <c r="D58" s="5">
        <f t="shared" si="0"/>
        <v>-1.8329571172522645</v>
      </c>
      <c r="E58" s="5">
        <f t="shared" si="1"/>
        <v>5.6576378062123078</v>
      </c>
      <c r="F58" s="5">
        <f t="shared" si="2"/>
        <v>75.529885997299672</v>
      </c>
      <c r="G58" s="2">
        <f>SUM(E$15:E58)</f>
        <v>218.37442194215936</v>
      </c>
      <c r="I58" s="2">
        <f>SUM(E$22:E58)</f>
        <v>192.13233727357175</v>
      </c>
      <c r="J58" s="2"/>
    </row>
    <row r="59" spans="1:10" x14ac:dyDescent="0.2">
      <c r="A59" s="45">
        <v>1944</v>
      </c>
      <c r="B59" s="46">
        <v>2.3996618417003122</v>
      </c>
      <c r="C59" s="5">
        <v>8.3585998092062503</v>
      </c>
      <c r="D59" s="5">
        <f t="shared" si="0"/>
        <v>-2.3996618417003122</v>
      </c>
      <c r="E59" s="5">
        <f t="shared" si="1"/>
        <v>5.9589379675059382</v>
      </c>
      <c r="F59" s="5">
        <f t="shared" si="2"/>
        <v>71.291102619157584</v>
      </c>
      <c r="G59" s="2">
        <f>SUM(E$15:E59)</f>
        <v>224.33335990966529</v>
      </c>
      <c r="I59" s="2">
        <f>SUM(E$22:E59)</f>
        <v>198.09127524107768</v>
      </c>
      <c r="J59" s="2"/>
    </row>
    <row r="60" spans="1:10" x14ac:dyDescent="0.2">
      <c r="A60" s="45">
        <v>1945</v>
      </c>
      <c r="B60" s="46">
        <v>2.982562047551677</v>
      </c>
      <c r="C60" s="5">
        <v>8.5207340882779565</v>
      </c>
      <c r="D60" s="5">
        <f t="shared" si="0"/>
        <v>-2.982562047551677</v>
      </c>
      <c r="E60" s="5">
        <f t="shared" si="1"/>
        <v>5.5381720407262796</v>
      </c>
      <c r="F60" s="5">
        <f t="shared" si="2"/>
        <v>64.996419127140555</v>
      </c>
      <c r="G60" s="2">
        <f>SUM(E$15:E60)</f>
        <v>229.87153195039156</v>
      </c>
      <c r="I60" s="2">
        <f>SUM(E$22:E60)</f>
        <v>203.62944728180395</v>
      </c>
      <c r="J60" s="2"/>
    </row>
    <row r="61" spans="1:10" x14ac:dyDescent="0.2">
      <c r="A61" s="45">
        <v>1946</v>
      </c>
      <c r="B61" s="46">
        <v>1.5707764498301362</v>
      </c>
      <c r="C61" s="5">
        <v>7.6745513785087303</v>
      </c>
      <c r="D61" s="5">
        <f t="shared" si="0"/>
        <v>-1.5707764498301362</v>
      </c>
      <c r="E61" s="5">
        <f t="shared" si="1"/>
        <v>6.1037749286785941</v>
      </c>
      <c r="F61" s="5">
        <f t="shared" si="2"/>
        <v>79.532660967925409</v>
      </c>
      <c r="G61" s="2">
        <f>SUM(E$15:E61)</f>
        <v>235.97530687907016</v>
      </c>
      <c r="I61" s="2">
        <f>SUM(E$22:E61)</f>
        <v>209.73322221048255</v>
      </c>
      <c r="J61" s="2"/>
    </row>
    <row r="62" spans="1:10" x14ac:dyDescent="0.2">
      <c r="A62" s="45">
        <v>1947</v>
      </c>
      <c r="B62" s="46">
        <v>1.6771695019951951</v>
      </c>
      <c r="C62" s="5">
        <v>8.0380127376289554</v>
      </c>
      <c r="D62" s="5">
        <f t="shared" si="0"/>
        <v>-1.6771695019951951</v>
      </c>
      <c r="E62" s="5">
        <f t="shared" si="1"/>
        <v>6.3608432356337605</v>
      </c>
      <c r="F62" s="5">
        <f t="shared" si="2"/>
        <v>79.134525451250724</v>
      </c>
      <c r="G62" s="2">
        <f>SUM(E$15:E62)</f>
        <v>242.33615011470391</v>
      </c>
      <c r="I62" s="2">
        <f>SUM(E$22:E62)</f>
        <v>216.0940654461163</v>
      </c>
      <c r="J62" s="2"/>
    </row>
    <row r="63" spans="1:10" x14ac:dyDescent="0.2">
      <c r="A63" s="45">
        <v>1948</v>
      </c>
      <c r="B63" s="46">
        <v>2.6517753755713716</v>
      </c>
      <c r="C63" s="5">
        <v>9.2839102631396209</v>
      </c>
      <c r="D63" s="5">
        <f t="shared" si="0"/>
        <v>-2.6517753755713716</v>
      </c>
      <c r="E63" s="5">
        <f t="shared" si="1"/>
        <v>6.6321348875682489</v>
      </c>
      <c r="F63" s="5">
        <f t="shared" si="2"/>
        <v>71.436869805820407</v>
      </c>
      <c r="G63" s="2">
        <f>SUM(E$15:E63)</f>
        <v>248.96828500227215</v>
      </c>
      <c r="I63" s="2">
        <f>SUM(E$22:E63)</f>
        <v>222.72620033368455</v>
      </c>
      <c r="J63" s="2"/>
    </row>
    <row r="64" spans="1:10" x14ac:dyDescent="0.2">
      <c r="A64" s="45">
        <v>1949</v>
      </c>
      <c r="B64" s="46">
        <v>2.2586331346833757</v>
      </c>
      <c r="C64" s="5">
        <v>8.6737227513289348</v>
      </c>
      <c r="D64" s="5">
        <f t="shared" si="0"/>
        <v>-2.2586331346833757</v>
      </c>
      <c r="E64" s="5">
        <f t="shared" si="1"/>
        <v>6.4150896166455595</v>
      </c>
      <c r="F64" s="5">
        <f t="shared" si="2"/>
        <v>73.9600492264141</v>
      </c>
      <c r="G64" s="2">
        <f>SUM(E$15:E64)</f>
        <v>255.38337461891771</v>
      </c>
      <c r="I64" s="2">
        <f>SUM(E$22:E64)</f>
        <v>229.1412899503301</v>
      </c>
      <c r="J64" s="2"/>
    </row>
    <row r="65" spans="1:10" x14ac:dyDescent="0.2">
      <c r="A65" s="45">
        <v>1950</v>
      </c>
      <c r="B65" s="46">
        <v>1.8269937738512925</v>
      </c>
      <c r="C65" s="5">
        <v>9.0487764770448447</v>
      </c>
      <c r="D65" s="5">
        <f t="shared" si="0"/>
        <v>-1.8269937738512925</v>
      </c>
      <c r="E65" s="5">
        <f t="shared" si="1"/>
        <v>7.2217827031935524</v>
      </c>
      <c r="F65" s="5">
        <f t="shared" si="2"/>
        <v>79.809493819567152</v>
      </c>
      <c r="G65" s="2">
        <f>SUM(E$15:E65)</f>
        <v>262.60515732211127</v>
      </c>
      <c r="I65" s="2">
        <f>SUM(E$22:E65)</f>
        <v>236.36307265352366</v>
      </c>
      <c r="J65" s="2"/>
    </row>
    <row r="66" spans="1:10" x14ac:dyDescent="0.2">
      <c r="A66" s="45">
        <v>1951</v>
      </c>
      <c r="B66" s="46">
        <v>1.6644534060745708</v>
      </c>
      <c r="C66" s="5">
        <v>8.8062237843438815</v>
      </c>
      <c r="D66" s="5">
        <f t="shared" si="0"/>
        <v>-1.6644534060745708</v>
      </c>
      <c r="E66" s="5">
        <f t="shared" si="1"/>
        <v>7.1417703782693103</v>
      </c>
      <c r="F66" s="5">
        <f t="shared" si="2"/>
        <v>81.099124359822483</v>
      </c>
      <c r="G66" s="2">
        <f>SUM(E$15:E66)</f>
        <v>269.74692770038058</v>
      </c>
      <c r="I66" s="2">
        <f>SUM(E$22:E66)</f>
        <v>243.50484303179297</v>
      </c>
      <c r="J66" s="2"/>
    </row>
    <row r="67" spans="1:10" x14ac:dyDescent="0.2">
      <c r="A67" s="45">
        <v>1952</v>
      </c>
      <c r="B67" s="46">
        <v>1.1908721164179925</v>
      </c>
      <c r="C67" s="5">
        <v>8.1783809864098558</v>
      </c>
      <c r="D67" s="5">
        <f t="shared" si="0"/>
        <v>-1.1908721164179925</v>
      </c>
      <c r="E67" s="5">
        <f t="shared" si="1"/>
        <v>6.9875088699918635</v>
      </c>
      <c r="F67" s="5">
        <f t="shared" si="2"/>
        <v>85.438779161830652</v>
      </c>
      <c r="G67" s="2">
        <f>SUM(E$15:E67)</f>
        <v>276.73443657037245</v>
      </c>
      <c r="I67" s="2">
        <f>SUM(E$22:E67)</f>
        <v>250.49235190178484</v>
      </c>
      <c r="J67" s="2"/>
    </row>
    <row r="68" spans="1:10" x14ac:dyDescent="0.2">
      <c r="A68" s="45">
        <v>1953</v>
      </c>
      <c r="B68" s="46">
        <v>1.5974060343014362</v>
      </c>
      <c r="C68" s="5">
        <v>9.0178910597952289</v>
      </c>
      <c r="D68" s="5">
        <f t="shared" si="0"/>
        <v>-1.5974060343014362</v>
      </c>
      <c r="E68" s="5">
        <f t="shared" si="1"/>
        <v>7.4204850254937931</v>
      </c>
      <c r="F68" s="5">
        <f t="shared" si="2"/>
        <v>82.286257133630656</v>
      </c>
      <c r="G68" s="2">
        <f>SUM(E$15:E68)</f>
        <v>284.15492159586626</v>
      </c>
      <c r="I68" s="2">
        <f>SUM(E$22:E68)</f>
        <v>257.91283692727865</v>
      </c>
      <c r="J68" s="2"/>
    </row>
    <row r="69" spans="1:10" x14ac:dyDescent="0.2">
      <c r="A69" s="45">
        <v>1954</v>
      </c>
      <c r="B69" s="46">
        <v>1.9728003432135892</v>
      </c>
      <c r="C69" s="5">
        <v>9.975447809379073</v>
      </c>
      <c r="D69" s="5">
        <f t="shared" si="0"/>
        <v>-1.9728003432135892</v>
      </c>
      <c r="E69" s="5">
        <f t="shared" si="1"/>
        <v>8.0026474661654845</v>
      </c>
      <c r="F69" s="5">
        <f t="shared" si="2"/>
        <v>80.223440782691171</v>
      </c>
      <c r="G69" s="2">
        <f>SUM(E$15:E69)</f>
        <v>292.15756906203171</v>
      </c>
      <c r="I69" s="2">
        <f>SUM(E$22:E69)</f>
        <v>265.9154843934441</v>
      </c>
      <c r="J69" s="2"/>
    </row>
    <row r="70" spans="1:10" x14ac:dyDescent="0.2">
      <c r="A70" s="45">
        <v>1955</v>
      </c>
      <c r="B70" s="46">
        <v>1.5256410407523162</v>
      </c>
      <c r="C70" s="5">
        <v>9.1502299155944584</v>
      </c>
      <c r="D70" s="5">
        <f t="shared" si="0"/>
        <v>-1.5256410407523162</v>
      </c>
      <c r="E70" s="5">
        <f t="shared" si="1"/>
        <v>7.624588874842142</v>
      </c>
      <c r="F70" s="5">
        <f t="shared" si="2"/>
        <v>83.326746378774459</v>
      </c>
      <c r="G70" s="2">
        <f>SUM(E$15:E70)</f>
        <v>299.78215793687383</v>
      </c>
      <c r="I70" s="2">
        <f>SUM(E$22:E70)</f>
        <v>273.54007326828622</v>
      </c>
      <c r="J70" s="2"/>
    </row>
    <row r="71" spans="1:10" x14ac:dyDescent="0.2">
      <c r="A71" s="45">
        <v>1956</v>
      </c>
      <c r="B71" s="46">
        <v>1.9704993204353445</v>
      </c>
      <c r="C71" s="5">
        <v>10.789762450385076</v>
      </c>
      <c r="D71" s="5">
        <f t="shared" si="0"/>
        <v>-1.9704993204353445</v>
      </c>
      <c r="E71" s="5">
        <f t="shared" si="1"/>
        <v>8.8192631299497322</v>
      </c>
      <c r="F71" s="5">
        <f t="shared" si="2"/>
        <v>81.737324343363838</v>
      </c>
      <c r="G71" s="2">
        <f>SUM(E$15:E71)</f>
        <v>308.60142106682355</v>
      </c>
      <c r="I71" s="2">
        <f>SUM(E$22:E71)</f>
        <v>282.35933639823594</v>
      </c>
      <c r="J71" s="2"/>
    </row>
    <row r="72" spans="1:10" x14ac:dyDescent="0.2">
      <c r="A72" s="45">
        <v>1957</v>
      </c>
      <c r="B72" s="46">
        <v>1.3674339355078873</v>
      </c>
      <c r="C72" s="5">
        <v>9.6362571639454373</v>
      </c>
      <c r="D72" s="5">
        <f t="shared" si="0"/>
        <v>-1.3674339355078873</v>
      </c>
      <c r="E72" s="5">
        <f t="shared" si="1"/>
        <v>8.2688232284375509</v>
      </c>
      <c r="F72" s="5">
        <f t="shared" si="2"/>
        <v>85.809491047787603</v>
      </c>
      <c r="G72" s="2">
        <f>SUM(E$15:E72)</f>
        <v>316.8702442952611</v>
      </c>
      <c r="I72" s="2">
        <f>SUM(E$22:E72)</f>
        <v>290.62815962667349</v>
      </c>
      <c r="J72" s="2"/>
    </row>
    <row r="73" spans="1:10" x14ac:dyDescent="0.2">
      <c r="A73" s="45">
        <v>1958</v>
      </c>
      <c r="B73" s="46">
        <v>1.6722995585900453</v>
      </c>
      <c r="C73" s="5">
        <v>10.728883184315574</v>
      </c>
      <c r="D73" s="5">
        <f t="shared" si="0"/>
        <v>-1.6722995585900453</v>
      </c>
      <c r="E73" s="5">
        <f t="shared" si="1"/>
        <v>9.0565836257255281</v>
      </c>
      <c r="F73" s="5">
        <f t="shared" si="2"/>
        <v>84.413106845689583</v>
      </c>
      <c r="G73" s="2">
        <f>SUM(E$15:E73)</f>
        <v>325.92682792098663</v>
      </c>
      <c r="I73" s="2">
        <f>SUM(E$22:E73)</f>
        <v>299.68474325239902</v>
      </c>
      <c r="J73" s="2"/>
    </row>
    <row r="74" spans="1:10" x14ac:dyDescent="0.2">
      <c r="A74" s="45">
        <v>1959</v>
      </c>
      <c r="B74" s="46">
        <v>1.463045792485419</v>
      </c>
      <c r="C74" s="5">
        <v>10.553932481062398</v>
      </c>
      <c r="D74" s="5">
        <f t="shared" si="0"/>
        <v>-1.463045792485419</v>
      </c>
      <c r="E74" s="5">
        <f t="shared" si="1"/>
        <v>9.0908866885769797</v>
      </c>
      <c r="F74" s="5">
        <f t="shared" si="2"/>
        <v>86.13743459975079</v>
      </c>
      <c r="G74" s="2">
        <f>SUM(E$15:E74)</f>
        <v>335.0177146095636</v>
      </c>
      <c r="I74" s="2">
        <f>SUM(E$22:E74)</f>
        <v>308.77562994097599</v>
      </c>
      <c r="J74" s="2"/>
    </row>
    <row r="75" spans="1:10" x14ac:dyDescent="0.2">
      <c r="A75" s="45">
        <v>1960</v>
      </c>
      <c r="B75" s="46">
        <v>1.1128583646523145</v>
      </c>
      <c r="C75" s="5">
        <v>10.444703741502677</v>
      </c>
      <c r="D75" s="5">
        <f t="shared" si="0"/>
        <v>-1.1128583646523145</v>
      </c>
      <c r="E75" s="5">
        <f t="shared" si="1"/>
        <v>9.331845376850362</v>
      </c>
      <c r="F75" s="5">
        <f t="shared" si="2"/>
        <v>89.345237622870016</v>
      </c>
      <c r="G75" s="2">
        <f>SUM(E$15:E75)</f>
        <v>344.34955998641396</v>
      </c>
      <c r="I75" s="2">
        <f>SUM(E$22:E75)</f>
        <v>318.10747531782636</v>
      </c>
      <c r="J75" s="2"/>
    </row>
    <row r="76" spans="1:10" x14ac:dyDescent="0.2">
      <c r="A76" s="45">
        <v>1961</v>
      </c>
      <c r="B76" s="46">
        <v>1.2564172665997593</v>
      </c>
      <c r="C76" s="5">
        <v>10.856775467178592</v>
      </c>
      <c r="D76" s="5">
        <f t="shared" si="0"/>
        <v>-1.2564172665997593</v>
      </c>
      <c r="E76" s="5">
        <f t="shared" si="1"/>
        <v>9.6003582005788317</v>
      </c>
      <c r="F76" s="5">
        <f t="shared" si="2"/>
        <v>88.427344100482969</v>
      </c>
      <c r="G76" s="2">
        <f>SUM(E$15:E76)</f>
        <v>353.94991818699282</v>
      </c>
      <c r="I76" s="2">
        <f>SUM(E$22:E76)</f>
        <v>327.70783351840521</v>
      </c>
      <c r="J76" s="2"/>
    </row>
    <row r="77" spans="1:10" x14ac:dyDescent="0.2">
      <c r="A77" s="45">
        <v>1962</v>
      </c>
      <c r="B77" s="46">
        <v>1.3222904069013384</v>
      </c>
      <c r="C77" s="5">
        <v>11.318204653479528</v>
      </c>
      <c r="D77" s="5">
        <f t="shared" si="0"/>
        <v>-1.3222904069013384</v>
      </c>
      <c r="E77" s="5">
        <f t="shared" si="1"/>
        <v>9.9959142465781898</v>
      </c>
      <c r="F77" s="5">
        <f t="shared" si="2"/>
        <v>88.317136441822257</v>
      </c>
      <c r="G77" s="2">
        <f>SUM(E$15:E77)</f>
        <v>363.94583243357101</v>
      </c>
      <c r="I77" s="2">
        <f>SUM(E$22:E77)</f>
        <v>337.7037477649834</v>
      </c>
      <c r="J77" s="2"/>
    </row>
    <row r="78" spans="1:10" x14ac:dyDescent="0.2">
      <c r="A78" s="45">
        <v>1963</v>
      </c>
      <c r="B78" s="46">
        <v>1.2335808625891644</v>
      </c>
      <c r="C78" s="5">
        <v>11.397143310815956</v>
      </c>
      <c r="D78" s="5">
        <f t="shared" si="0"/>
        <v>-1.2335808625891644</v>
      </c>
      <c r="E78" s="5">
        <f t="shared" si="1"/>
        <v>10.163562448226791</v>
      </c>
      <c r="F78" s="5">
        <f t="shared" si="2"/>
        <v>89.176402990225725</v>
      </c>
      <c r="G78" s="2">
        <f>SUM(E$15:E78)</f>
        <v>374.10939488179781</v>
      </c>
      <c r="I78" s="2">
        <f>SUM(E$22:E78)</f>
        <v>347.8673102132102</v>
      </c>
      <c r="J78" s="2"/>
    </row>
    <row r="79" spans="1:10" x14ac:dyDescent="0.2">
      <c r="A79" s="45">
        <v>1964</v>
      </c>
      <c r="B79" s="46">
        <v>1.0238985482233669</v>
      </c>
      <c r="C79" s="5">
        <v>10.999050511960657</v>
      </c>
      <c r="D79" s="5">
        <f t="shared" si="0"/>
        <v>-1.0238985482233669</v>
      </c>
      <c r="E79" s="5">
        <f t="shared" si="1"/>
        <v>9.9751519637372912</v>
      </c>
      <c r="F79" s="5">
        <f t="shared" si="2"/>
        <v>90.691027856359497</v>
      </c>
      <c r="G79" s="2">
        <f>SUM(E$15:E79)</f>
        <v>384.0845468455351</v>
      </c>
      <c r="I79" s="2">
        <f>SUM(E$22:E79)</f>
        <v>357.84246217694749</v>
      </c>
      <c r="J79" s="2"/>
    </row>
    <row r="80" spans="1:10" x14ac:dyDescent="0.2">
      <c r="A80" s="45">
        <v>1965</v>
      </c>
      <c r="B80" s="46">
        <v>0.83491351780119449</v>
      </c>
      <c r="C80" s="5">
        <v>10.483091622962277</v>
      </c>
      <c r="D80" s="5">
        <f t="shared" ref="D80:D138" si="3">-1*B80</f>
        <v>-0.83491351780119449</v>
      </c>
      <c r="E80" s="5">
        <f t="shared" ref="E80:E138" si="4">C80+D80</f>
        <v>9.6481781051610831</v>
      </c>
      <c r="F80" s="5">
        <f t="shared" ref="F80:F138" si="5">(E80/C80)*100</f>
        <v>92.035617470208976</v>
      </c>
      <c r="G80" s="2">
        <f>SUM(E$15:E80)</f>
        <v>393.73272495069619</v>
      </c>
      <c r="I80" s="2">
        <f>SUM(E$22:E80)</f>
        <v>367.49064028210859</v>
      </c>
      <c r="J80" s="2"/>
    </row>
    <row r="81" spans="1:10" x14ac:dyDescent="0.2">
      <c r="A81" s="45">
        <v>1966</v>
      </c>
      <c r="B81" s="46">
        <v>0.76643852947991908</v>
      </c>
      <c r="C81" s="5">
        <v>11.516509736531814</v>
      </c>
      <c r="D81" s="5">
        <f t="shared" si="3"/>
        <v>-0.76643852947991908</v>
      </c>
      <c r="E81" s="5">
        <f t="shared" si="4"/>
        <v>10.750071207051896</v>
      </c>
      <c r="F81" s="5">
        <f t="shared" si="5"/>
        <v>93.344871432282304</v>
      </c>
      <c r="G81" s="2">
        <f>SUM(E$15:E81)</f>
        <v>404.48279615774811</v>
      </c>
      <c r="I81" s="2">
        <f>SUM(E$22:E81)</f>
        <v>378.2407114891605</v>
      </c>
      <c r="J81" s="2"/>
    </row>
    <row r="82" spans="1:10" x14ac:dyDescent="0.2">
      <c r="A82" s="45">
        <v>1967</v>
      </c>
      <c r="B82" s="46">
        <v>0.9841720321234545</v>
      </c>
      <c r="C82" s="5">
        <v>12.82712122548736</v>
      </c>
      <c r="D82" s="5">
        <f t="shared" si="3"/>
        <v>-0.9841720321234545</v>
      </c>
      <c r="E82" s="5">
        <f t="shared" si="4"/>
        <v>11.842949193363905</v>
      </c>
      <c r="F82" s="5">
        <f t="shared" si="5"/>
        <v>92.327413027266672</v>
      </c>
      <c r="G82" s="2">
        <f>SUM(E$15:E82)</f>
        <v>416.325745351112</v>
      </c>
      <c r="I82" s="2">
        <f>SUM(E$22:E82)</f>
        <v>390.0836606825244</v>
      </c>
      <c r="J82" s="2"/>
    </row>
    <row r="83" spans="1:10" x14ac:dyDescent="0.2">
      <c r="A83" s="45">
        <v>1968</v>
      </c>
      <c r="B83" s="46">
        <v>0.72900521259003404</v>
      </c>
      <c r="C83" s="5">
        <v>11.763048377083647</v>
      </c>
      <c r="D83" s="5">
        <f t="shared" si="3"/>
        <v>-0.72900521259003404</v>
      </c>
      <c r="E83" s="5">
        <f t="shared" si="4"/>
        <v>11.034043164493614</v>
      </c>
      <c r="F83" s="5">
        <f t="shared" si="5"/>
        <v>93.802582551558189</v>
      </c>
      <c r="G83" s="2">
        <f>SUM(E$15:E83)</f>
        <v>427.3597885156056</v>
      </c>
      <c r="I83" s="2">
        <f>SUM(E$22:E83)</f>
        <v>401.11770384701799</v>
      </c>
      <c r="J83" s="2"/>
    </row>
    <row r="84" spans="1:10" x14ac:dyDescent="0.2">
      <c r="A84" s="45">
        <v>1969</v>
      </c>
      <c r="B84" s="46">
        <v>0.81094423702647356</v>
      </c>
      <c r="C84" s="5">
        <v>12.427942152702416</v>
      </c>
      <c r="D84" s="5">
        <f t="shared" si="3"/>
        <v>-0.81094423702647356</v>
      </c>
      <c r="E84" s="5">
        <f t="shared" si="4"/>
        <v>11.616997915675942</v>
      </c>
      <c r="F84" s="5">
        <f t="shared" si="5"/>
        <v>93.474830932889901</v>
      </c>
      <c r="G84" s="2">
        <f>SUM(E$15:E84)</f>
        <v>438.97678643128154</v>
      </c>
      <c r="I84" s="2">
        <f>SUM(E$22:E84)</f>
        <v>412.73470176269393</v>
      </c>
      <c r="J84" s="2"/>
    </row>
    <row r="85" spans="1:10" x14ac:dyDescent="0.2">
      <c r="A85" s="45">
        <v>1970</v>
      </c>
      <c r="B85" s="46">
        <v>0.60873505169380493</v>
      </c>
      <c r="C85" s="5">
        <v>13.401321492670256</v>
      </c>
      <c r="D85" s="5">
        <f t="shared" si="3"/>
        <v>-0.60873505169380493</v>
      </c>
      <c r="E85" s="5">
        <f t="shared" si="4"/>
        <v>12.792586440976452</v>
      </c>
      <c r="F85" s="5">
        <f t="shared" si="5"/>
        <v>95.457649068215048</v>
      </c>
      <c r="G85" s="2">
        <f>SUM(E$15:E85)</f>
        <v>451.76937287225797</v>
      </c>
      <c r="I85" s="2">
        <f>SUM(E$22:E85)</f>
        <v>425.52728820367037</v>
      </c>
      <c r="J85" s="2"/>
    </row>
    <row r="86" spans="1:10" x14ac:dyDescent="0.2">
      <c r="A86" s="45">
        <v>1971</v>
      </c>
      <c r="B86" s="46">
        <v>1.0440911522118028</v>
      </c>
      <c r="C86" s="5">
        <v>13.297767152134128</v>
      </c>
      <c r="D86" s="5">
        <f t="shared" si="3"/>
        <v>-1.0440911522118028</v>
      </c>
      <c r="E86" s="5">
        <f t="shared" si="4"/>
        <v>12.253675999922326</v>
      </c>
      <c r="F86" s="5">
        <f t="shared" si="5"/>
        <v>92.148372427740711</v>
      </c>
      <c r="G86" s="2">
        <f>SUM(E$15:E86)</f>
        <v>464.02304887218031</v>
      </c>
      <c r="I86" s="2">
        <f>SUM(E$22:E86)</f>
        <v>437.7809642035927</v>
      </c>
      <c r="J86" s="2"/>
    </row>
    <row r="87" spans="1:10" x14ac:dyDescent="0.2">
      <c r="A87" s="45">
        <v>1972</v>
      </c>
      <c r="B87" s="46">
        <v>2.0366006757813695</v>
      </c>
      <c r="C87" s="5">
        <v>18.129115498303513</v>
      </c>
      <c r="D87" s="5">
        <f t="shared" si="3"/>
        <v>-2.0366006757813695</v>
      </c>
      <c r="E87" s="5">
        <f t="shared" si="4"/>
        <v>16.092514822522144</v>
      </c>
      <c r="F87" s="5">
        <f t="shared" si="5"/>
        <v>88.766133262420055</v>
      </c>
      <c r="G87" s="2">
        <f>SUM(E$15:E87)</f>
        <v>480.11556369470247</v>
      </c>
      <c r="I87" s="2">
        <f>SUM(E$22:E87)</f>
        <v>453.87347902611486</v>
      </c>
      <c r="J87" s="2"/>
    </row>
    <row r="88" spans="1:10" x14ac:dyDescent="0.2">
      <c r="A88" s="45">
        <v>1973</v>
      </c>
      <c r="B88" s="46">
        <v>1.9153602523373248</v>
      </c>
      <c r="C88" s="5">
        <v>16.382913441139046</v>
      </c>
      <c r="D88" s="5">
        <f t="shared" si="3"/>
        <v>-1.9153602523373248</v>
      </c>
      <c r="E88" s="5">
        <f t="shared" si="4"/>
        <v>14.467553188801721</v>
      </c>
      <c r="F88" s="5">
        <f t="shared" si="5"/>
        <v>88.308793431529253</v>
      </c>
      <c r="G88" s="2">
        <f>SUM(E$15:E88)</f>
        <v>494.5831168835042</v>
      </c>
      <c r="I88" s="2">
        <f>SUM(E$22:E88)</f>
        <v>468.34103221491659</v>
      </c>
      <c r="J88" s="2"/>
    </row>
    <row r="89" spans="1:10" x14ac:dyDescent="0.2">
      <c r="A89" s="45">
        <v>1974</v>
      </c>
      <c r="B89" s="46">
        <v>1.7332709848937813</v>
      </c>
      <c r="C89" s="5">
        <v>16.22738368907374</v>
      </c>
      <c r="D89" s="5">
        <f t="shared" si="3"/>
        <v>-1.7332709848937813</v>
      </c>
      <c r="E89" s="5">
        <f t="shared" si="4"/>
        <v>14.494112704179958</v>
      </c>
      <c r="F89" s="5">
        <f t="shared" si="5"/>
        <v>89.318851281856155</v>
      </c>
      <c r="G89" s="2">
        <f>SUM(E$15:E89)</f>
        <v>509.07722958768414</v>
      </c>
      <c r="I89" s="2">
        <f>SUM(E$22:E89)</f>
        <v>482.83514491909654</v>
      </c>
      <c r="J89" s="2"/>
    </row>
    <row r="90" spans="1:10" x14ac:dyDescent="0.2">
      <c r="A90" s="45">
        <v>1975</v>
      </c>
      <c r="B90" s="46">
        <v>2.3006783000572719</v>
      </c>
      <c r="C90" s="5">
        <v>15.315792153269351</v>
      </c>
      <c r="D90" s="5">
        <f t="shared" si="3"/>
        <v>-2.3006783000572719</v>
      </c>
      <c r="E90" s="5">
        <f t="shared" si="4"/>
        <v>13.015113853212078</v>
      </c>
      <c r="F90" s="5">
        <f t="shared" si="5"/>
        <v>84.978391734271725</v>
      </c>
      <c r="G90" s="2">
        <f>SUM(E$15:E90)</f>
        <v>522.09234344089623</v>
      </c>
      <c r="I90" s="2">
        <f>SUM(E$22:E90)</f>
        <v>495.85025877230862</v>
      </c>
      <c r="J90" s="2"/>
    </row>
    <row r="91" spans="1:10" x14ac:dyDescent="0.2">
      <c r="A91" s="45">
        <v>1976</v>
      </c>
      <c r="B91" s="46">
        <v>1.680864007362032</v>
      </c>
      <c r="C91" s="5">
        <v>14.038128358146615</v>
      </c>
      <c r="D91" s="5">
        <f t="shared" si="3"/>
        <v>-1.680864007362032</v>
      </c>
      <c r="E91" s="5">
        <f t="shared" si="4"/>
        <v>12.357264350784583</v>
      </c>
      <c r="F91" s="5">
        <f t="shared" si="5"/>
        <v>88.026437966094022</v>
      </c>
      <c r="G91" s="2">
        <f>SUM(E$15:E91)</f>
        <v>534.44960779168082</v>
      </c>
      <c r="I91" s="2">
        <f>SUM(E$22:E91)</f>
        <v>508.20752312309321</v>
      </c>
      <c r="J91" s="2"/>
    </row>
    <row r="92" spans="1:10" x14ac:dyDescent="0.2">
      <c r="A92" s="45">
        <v>1977</v>
      </c>
      <c r="B92" s="46">
        <v>1.8898258017109135</v>
      </c>
      <c r="C92" s="5">
        <v>15.08415811155473</v>
      </c>
      <c r="D92" s="5">
        <f t="shared" si="3"/>
        <v>-1.8898258017109135</v>
      </c>
      <c r="E92" s="5">
        <f t="shared" si="4"/>
        <v>13.194332309843817</v>
      </c>
      <c r="F92" s="5">
        <f t="shared" si="5"/>
        <v>87.471453244292945</v>
      </c>
      <c r="G92" s="2">
        <f>SUM(E$15:E92)</f>
        <v>547.64394010152466</v>
      </c>
      <c r="I92" s="2">
        <f>SUM(E$22:E92)</f>
        <v>521.40185543293705</v>
      </c>
      <c r="J92" s="2"/>
    </row>
    <row r="93" spans="1:10" x14ac:dyDescent="0.2">
      <c r="A93" s="45">
        <v>1978</v>
      </c>
      <c r="B93" s="46">
        <v>1.9191713469704226</v>
      </c>
      <c r="C93" s="5">
        <v>16.036276208162644</v>
      </c>
      <c r="D93" s="5">
        <f t="shared" si="3"/>
        <v>-1.9191713469704226</v>
      </c>
      <c r="E93" s="5">
        <f t="shared" si="4"/>
        <v>14.117104861192221</v>
      </c>
      <c r="F93" s="5">
        <f t="shared" si="5"/>
        <v>88.032312975542652</v>
      </c>
      <c r="G93" s="2">
        <f>SUM(E$15:E93)</f>
        <v>561.76104496271694</v>
      </c>
      <c r="I93" s="2">
        <f>SUM(E$22:E93)</f>
        <v>535.51896029412933</v>
      </c>
      <c r="J93" s="2"/>
    </row>
    <row r="94" spans="1:10" x14ac:dyDescent="0.2">
      <c r="A94" s="45">
        <v>1979</v>
      </c>
      <c r="B94" s="46">
        <v>2.0503965715264378</v>
      </c>
      <c r="C94" s="5">
        <v>16.886237418308326</v>
      </c>
      <c r="D94" s="5">
        <f t="shared" si="3"/>
        <v>-2.0503965715264378</v>
      </c>
      <c r="E94" s="5">
        <f t="shared" si="4"/>
        <v>14.835840846781888</v>
      </c>
      <c r="F94" s="5">
        <f t="shared" si="5"/>
        <v>87.857587686743258</v>
      </c>
      <c r="G94" s="2">
        <f>SUM(E$15:E94)</f>
        <v>576.59688580949887</v>
      </c>
      <c r="I94" s="2">
        <f>SUM(E$22:E94)</f>
        <v>550.35480114091126</v>
      </c>
      <c r="J94" s="2"/>
    </row>
    <row r="95" spans="1:10" x14ac:dyDescent="0.2">
      <c r="A95" s="45">
        <v>1980</v>
      </c>
      <c r="B95" s="46">
        <v>2.8936173117847419</v>
      </c>
      <c r="C95" s="5">
        <v>15.824379496680967</v>
      </c>
      <c r="D95" s="5">
        <f t="shared" si="3"/>
        <v>-2.8936173117847419</v>
      </c>
      <c r="E95" s="5">
        <f t="shared" si="4"/>
        <v>12.930762184896224</v>
      </c>
      <c r="F95" s="5">
        <f t="shared" si="5"/>
        <v>81.714181510929677</v>
      </c>
      <c r="G95" s="2">
        <f>SUM(E$15:E95)</f>
        <v>589.52764799439512</v>
      </c>
      <c r="H95" s="2">
        <f>AVERAGE(F96:F138)</f>
        <v>63.145959373397787</v>
      </c>
      <c r="I95" s="2">
        <f>SUM(E$22:E95)</f>
        <v>563.28556332580752</v>
      </c>
      <c r="J95" s="2"/>
    </row>
    <row r="96" spans="1:10" x14ac:dyDescent="0.2">
      <c r="A96" s="45">
        <v>1981</v>
      </c>
      <c r="B96" s="46">
        <v>5.5891771196928337</v>
      </c>
      <c r="C96" s="5">
        <v>16.408969670170201</v>
      </c>
      <c r="D96" s="5">
        <f t="shared" si="3"/>
        <v>-5.5891771196928337</v>
      </c>
      <c r="E96" s="5">
        <f t="shared" si="4"/>
        <v>10.819792550477366</v>
      </c>
      <c r="F96" s="5">
        <f t="shared" si="5"/>
        <v>65.938281122833828</v>
      </c>
      <c r="G96" s="2">
        <f>SUM(E$15:E96)</f>
        <v>600.34744054487248</v>
      </c>
      <c r="I96" s="2">
        <f>SUM(E$22:E96)</f>
        <v>574.10535587628488</v>
      </c>
      <c r="J96" s="2"/>
    </row>
    <row r="97" spans="1:10" x14ac:dyDescent="0.2">
      <c r="A97" s="45">
        <v>1982</v>
      </c>
      <c r="B97" s="46">
        <v>5.3844046705301043</v>
      </c>
      <c r="C97" s="5">
        <v>16.293409862090236</v>
      </c>
      <c r="D97" s="5">
        <f t="shared" si="3"/>
        <v>-5.3844046705301043</v>
      </c>
      <c r="E97" s="5">
        <f t="shared" si="4"/>
        <v>10.909005191560132</v>
      </c>
      <c r="F97" s="5">
        <f t="shared" si="5"/>
        <v>66.953481707607679</v>
      </c>
      <c r="G97" s="2">
        <f>SUM(E$15:E97)</f>
        <v>611.25644573643262</v>
      </c>
      <c r="I97" s="2">
        <f>SUM(E$22:E97)</f>
        <v>585.01436106784502</v>
      </c>
      <c r="J97" s="2"/>
    </row>
    <row r="98" spans="1:10" x14ac:dyDescent="0.2">
      <c r="A98" s="45">
        <v>1983</v>
      </c>
      <c r="B98" s="46">
        <v>4.7216091922395087</v>
      </c>
      <c r="C98" s="5">
        <v>15.129007227237544</v>
      </c>
      <c r="D98" s="5">
        <f t="shared" si="3"/>
        <v>-4.7216091922395087</v>
      </c>
      <c r="E98" s="5">
        <f t="shared" si="4"/>
        <v>10.407398034998035</v>
      </c>
      <c r="F98" s="5">
        <f t="shared" si="5"/>
        <v>68.79101767008909</v>
      </c>
      <c r="G98" s="2">
        <f>SUM(E$15:E98)</f>
        <v>621.66384377143061</v>
      </c>
      <c r="I98" s="2">
        <f>SUM(E$22:E98)</f>
        <v>595.421759102843</v>
      </c>
      <c r="J98" s="2"/>
    </row>
    <row r="99" spans="1:10" x14ac:dyDescent="0.2">
      <c r="A99" s="45">
        <v>1984</v>
      </c>
      <c r="B99" s="46">
        <v>6.248054151046043</v>
      </c>
      <c r="C99" s="5">
        <v>17.057098703656997</v>
      </c>
      <c r="D99" s="5">
        <f t="shared" si="3"/>
        <v>-6.248054151046043</v>
      </c>
      <c r="E99" s="5">
        <f t="shared" si="4"/>
        <v>10.809044552610954</v>
      </c>
      <c r="F99" s="5">
        <f t="shared" si="5"/>
        <v>63.369771966515756</v>
      </c>
      <c r="G99" s="2">
        <f>SUM(E$15:E99)</f>
        <v>632.47288832404161</v>
      </c>
      <c r="I99" s="2">
        <f>SUM(E$22:E99)</f>
        <v>606.230803655454</v>
      </c>
      <c r="J99" s="2"/>
    </row>
    <row r="100" spans="1:10" x14ac:dyDescent="0.2">
      <c r="A100" s="45">
        <v>1985</v>
      </c>
      <c r="B100" s="46">
        <v>6.1646372499444606</v>
      </c>
      <c r="C100" s="5">
        <v>17.056026410879838</v>
      </c>
      <c r="D100" s="5">
        <f t="shared" si="3"/>
        <v>-6.1646372499444606</v>
      </c>
      <c r="E100" s="5">
        <f t="shared" si="4"/>
        <v>10.891389160935377</v>
      </c>
      <c r="F100" s="5">
        <f t="shared" si="5"/>
        <v>63.856544886609043</v>
      </c>
      <c r="G100" s="2">
        <f>SUM(E$15:E100)</f>
        <v>643.36427748497704</v>
      </c>
      <c r="I100" s="2">
        <f>SUM(E$22:E100)</f>
        <v>617.12219281638943</v>
      </c>
      <c r="J100" s="2"/>
    </row>
    <row r="101" spans="1:10" x14ac:dyDescent="0.2">
      <c r="A101" s="45">
        <v>1986</v>
      </c>
      <c r="B101" s="46">
        <v>5.1994527963696218</v>
      </c>
      <c r="C101" s="5">
        <v>15.382743808837812</v>
      </c>
      <c r="D101" s="5">
        <f t="shared" si="3"/>
        <v>-5.1994527963696218</v>
      </c>
      <c r="E101" s="5">
        <f t="shared" si="4"/>
        <v>10.183291012468191</v>
      </c>
      <c r="F101" s="5">
        <f t="shared" si="5"/>
        <v>66.199444904085368</v>
      </c>
      <c r="G101" s="2">
        <f>SUM(E$15:E101)</f>
        <v>653.54756849744524</v>
      </c>
      <c r="I101" s="2">
        <f>SUM(E$22:E101)</f>
        <v>627.30548382885763</v>
      </c>
      <c r="J101" s="2"/>
    </row>
    <row r="102" spans="1:10" x14ac:dyDescent="0.2">
      <c r="A102" s="45">
        <v>1987</v>
      </c>
      <c r="B102" s="46">
        <v>3.1972010251909677</v>
      </c>
      <c r="C102" s="5">
        <v>12.690743718091383</v>
      </c>
      <c r="D102" s="5">
        <f t="shared" si="3"/>
        <v>-3.1972010251909677</v>
      </c>
      <c r="E102" s="5">
        <f t="shared" si="4"/>
        <v>9.4935426929004159</v>
      </c>
      <c r="F102" s="5">
        <f t="shared" si="5"/>
        <v>74.806826958193369</v>
      </c>
      <c r="G102" s="2">
        <f>SUM(E$15:E102)</f>
        <v>663.04111119034565</v>
      </c>
      <c r="I102" s="2">
        <f>SUM(E$22:E102)</f>
        <v>636.79902652175804</v>
      </c>
      <c r="J102" s="2"/>
    </row>
    <row r="103" spans="1:10" x14ac:dyDescent="0.2">
      <c r="A103" s="45">
        <v>1988</v>
      </c>
      <c r="B103" s="46">
        <v>3.4264696473173863</v>
      </c>
      <c r="C103" s="5">
        <v>13.444632417179578</v>
      </c>
      <c r="D103" s="5">
        <f t="shared" si="3"/>
        <v>-3.4264696473173863</v>
      </c>
      <c r="E103" s="5">
        <f t="shared" si="4"/>
        <v>10.018162769862192</v>
      </c>
      <c r="F103" s="5">
        <f t="shared" si="5"/>
        <v>74.514218455396104</v>
      </c>
      <c r="G103" s="2">
        <f>SUM(E$15:E103)</f>
        <v>673.05927396020786</v>
      </c>
      <c r="I103" s="2">
        <f>SUM(E$22:E103)</f>
        <v>646.81718929162025</v>
      </c>
      <c r="J103" s="2"/>
    </row>
    <row r="104" spans="1:10" x14ac:dyDescent="0.2">
      <c r="A104" s="45">
        <v>1989</v>
      </c>
      <c r="B104" s="46">
        <v>5.9676050189590573</v>
      </c>
      <c r="C104" s="5">
        <v>17.681761455120967</v>
      </c>
      <c r="D104" s="5">
        <f t="shared" si="3"/>
        <v>-5.9676050189590573</v>
      </c>
      <c r="E104" s="5">
        <f t="shared" si="4"/>
        <v>11.714156436161909</v>
      </c>
      <c r="F104" s="5">
        <f t="shared" si="5"/>
        <v>66.249940459236726</v>
      </c>
      <c r="G104" s="2">
        <f>SUM(E$15:E104)</f>
        <v>684.7734303963698</v>
      </c>
      <c r="I104" s="2">
        <f>SUM(E$22:E104)</f>
        <v>658.5313457277822</v>
      </c>
      <c r="J104" s="2"/>
    </row>
    <row r="105" spans="1:10" x14ac:dyDescent="0.2">
      <c r="A105" s="45">
        <v>1990</v>
      </c>
      <c r="B105" s="46">
        <v>6.8153554467335926</v>
      </c>
      <c r="C105" s="5">
        <v>15.857376732597279</v>
      </c>
      <c r="D105" s="5">
        <f t="shared" si="3"/>
        <v>-6.8153554467335926</v>
      </c>
      <c r="E105" s="5">
        <f t="shared" si="4"/>
        <v>9.0420212858636866</v>
      </c>
      <c r="F105" s="5">
        <f t="shared" si="5"/>
        <v>57.020914860882513</v>
      </c>
      <c r="G105" s="2">
        <f>SUM(E$15:E105)</f>
        <v>693.81545168223352</v>
      </c>
      <c r="I105" s="2">
        <f>SUM(E$22:E105)</f>
        <v>667.57336701364591</v>
      </c>
      <c r="J105" s="2"/>
    </row>
    <row r="106" spans="1:10" x14ac:dyDescent="0.2">
      <c r="A106" s="45">
        <v>1991</v>
      </c>
      <c r="B106" s="46">
        <v>4.5121078632584766</v>
      </c>
      <c r="C106" s="5">
        <v>14.00252567488503</v>
      </c>
      <c r="D106" s="5">
        <f t="shared" si="3"/>
        <v>-4.5121078632584766</v>
      </c>
      <c r="E106" s="5">
        <f t="shared" si="4"/>
        <v>9.4904178116265534</v>
      </c>
      <c r="F106" s="5">
        <f t="shared" si="5"/>
        <v>67.7764714165002</v>
      </c>
      <c r="G106" s="2">
        <f>SUM(E$15:E106)</f>
        <v>703.30586949386009</v>
      </c>
      <c r="I106" s="2">
        <f>SUM(E$22:E106)</f>
        <v>677.06378482527248</v>
      </c>
      <c r="J106" s="2"/>
    </row>
    <row r="107" spans="1:10" x14ac:dyDescent="0.2">
      <c r="A107" s="45">
        <v>1992</v>
      </c>
      <c r="B107" s="46">
        <v>3.7987066657542403</v>
      </c>
      <c r="C107" s="5">
        <v>13.758887377095411</v>
      </c>
      <c r="D107" s="5">
        <f t="shared" si="3"/>
        <v>-3.7987066657542403</v>
      </c>
      <c r="E107" s="5">
        <f t="shared" si="4"/>
        <v>9.9601807113411702</v>
      </c>
      <c r="F107" s="5">
        <f t="shared" si="5"/>
        <v>72.390887710310096</v>
      </c>
      <c r="G107" s="2">
        <f>SUM(E$15:E107)</f>
        <v>713.26605020520128</v>
      </c>
      <c r="I107" s="2">
        <f>SUM(E$22:E107)</f>
        <v>687.02396553661367</v>
      </c>
      <c r="J107" s="2"/>
    </row>
    <row r="108" spans="1:10" x14ac:dyDescent="0.2">
      <c r="A108" s="45">
        <v>1993</v>
      </c>
      <c r="B108" s="46">
        <v>4.7068066791489507</v>
      </c>
      <c r="C108" s="5">
        <v>15.298134577862546</v>
      </c>
      <c r="D108" s="5">
        <f t="shared" si="3"/>
        <v>-4.7068066791489507</v>
      </c>
      <c r="E108" s="5">
        <f t="shared" si="4"/>
        <v>10.591327898713596</v>
      </c>
      <c r="F108" s="5">
        <f t="shared" si="5"/>
        <v>69.232806423601318</v>
      </c>
      <c r="G108" s="2">
        <f>SUM(E$15:E108)</f>
        <v>723.85737810391493</v>
      </c>
      <c r="I108" s="2">
        <f>SUM(E$22:E108)</f>
        <v>697.61529343532732</v>
      </c>
      <c r="J108" s="2"/>
    </row>
    <row r="109" spans="1:10" x14ac:dyDescent="0.2">
      <c r="A109" s="45">
        <v>1994</v>
      </c>
      <c r="B109" s="46">
        <v>5.7650604953914906</v>
      </c>
      <c r="C109" s="5">
        <v>18.151730835298281</v>
      </c>
      <c r="D109" s="5">
        <f t="shared" si="3"/>
        <v>-5.7650604953914906</v>
      </c>
      <c r="E109" s="5">
        <f t="shared" si="4"/>
        <v>12.386670339906789</v>
      </c>
      <c r="F109" s="5">
        <f t="shared" si="5"/>
        <v>68.23961005316022</v>
      </c>
      <c r="G109" s="2">
        <f>SUM(E$15:E109)</f>
        <v>736.24404844382173</v>
      </c>
      <c r="I109" s="2">
        <f>SUM(E$22:E109)</f>
        <v>710.00196377523412</v>
      </c>
      <c r="J109" s="2"/>
    </row>
    <row r="110" spans="1:10" x14ac:dyDescent="0.2">
      <c r="A110" s="45">
        <v>1995</v>
      </c>
      <c r="B110" s="46">
        <v>4.0547889265975332</v>
      </c>
      <c r="C110" s="5">
        <v>14.562902121553888</v>
      </c>
      <c r="D110" s="5">
        <f t="shared" si="3"/>
        <v>-4.0547889265975332</v>
      </c>
      <c r="E110" s="5">
        <f t="shared" si="4"/>
        <v>10.508113194956355</v>
      </c>
      <c r="F110" s="5">
        <f t="shared" si="5"/>
        <v>72.156724719063888</v>
      </c>
      <c r="G110" s="2">
        <f>SUM(E$15:E110)</f>
        <v>746.75216163877803</v>
      </c>
      <c r="I110" s="2">
        <f>SUM(E$22:E110)</f>
        <v>720.51007697019043</v>
      </c>
      <c r="J110" s="2"/>
    </row>
    <row r="111" spans="1:10" x14ac:dyDescent="0.2">
      <c r="A111" s="45">
        <v>1996</v>
      </c>
      <c r="B111" s="46">
        <v>7.7036861304601612</v>
      </c>
      <c r="C111" s="5">
        <v>20.309714932852955</v>
      </c>
      <c r="D111" s="5">
        <f t="shared" si="3"/>
        <v>-7.7036861304601612</v>
      </c>
      <c r="E111" s="5">
        <f t="shared" si="4"/>
        <v>12.606028802392794</v>
      </c>
      <c r="F111" s="5">
        <f t="shared" si="5"/>
        <v>62.068959825730033</v>
      </c>
      <c r="G111" s="2">
        <f>SUM(E$15:E111)</f>
        <v>759.35819044117079</v>
      </c>
      <c r="I111" s="2">
        <f>SUM(E$22:E111)</f>
        <v>733.11610577258318</v>
      </c>
      <c r="J111" s="2"/>
    </row>
    <row r="112" spans="1:10" x14ac:dyDescent="0.2">
      <c r="A112" s="45">
        <v>1997</v>
      </c>
      <c r="B112" s="46">
        <v>5.0086462138141759</v>
      </c>
      <c r="C112" s="5">
        <v>16.00677626979126</v>
      </c>
      <c r="D112" s="5">
        <f t="shared" si="3"/>
        <v>-5.0086462138141759</v>
      </c>
      <c r="E112" s="5">
        <f t="shared" si="4"/>
        <v>10.998130055977084</v>
      </c>
      <c r="F112" s="5">
        <f t="shared" si="5"/>
        <v>68.709213339435948</v>
      </c>
      <c r="G112" s="2">
        <f>SUM(E$15:E112)</f>
        <v>770.35632049714786</v>
      </c>
      <c r="I112" s="2">
        <f>SUM(E$22:E112)</f>
        <v>744.11423582856025</v>
      </c>
      <c r="J112" s="2"/>
    </row>
    <row r="113" spans="1:10" x14ac:dyDescent="0.2">
      <c r="A113" s="45">
        <v>1998</v>
      </c>
      <c r="B113" s="46">
        <v>4.8449350177496227</v>
      </c>
      <c r="C113" s="5">
        <v>15.505408615572071</v>
      </c>
      <c r="D113" s="5">
        <f t="shared" si="3"/>
        <v>-4.8449350177496227</v>
      </c>
      <c r="E113" s="5">
        <f t="shared" si="4"/>
        <v>10.660473597822449</v>
      </c>
      <c r="F113" s="5">
        <f t="shared" si="5"/>
        <v>68.753258054200145</v>
      </c>
      <c r="G113" s="2">
        <f>SUM(E$15:E113)</f>
        <v>781.01679409497035</v>
      </c>
      <c r="I113" s="2">
        <f>SUM(E$22:E113)</f>
        <v>754.77470942638274</v>
      </c>
      <c r="J113" s="2"/>
    </row>
    <row r="114" spans="1:10" x14ac:dyDescent="0.2">
      <c r="A114" s="45">
        <v>1999</v>
      </c>
      <c r="B114" s="46">
        <v>4.2665075870540843</v>
      </c>
      <c r="C114" s="5">
        <v>12.567079164930329</v>
      </c>
      <c r="D114" s="5">
        <f t="shared" si="3"/>
        <v>-4.2665075870540843</v>
      </c>
      <c r="E114" s="5">
        <f t="shared" si="4"/>
        <v>8.3005715778762443</v>
      </c>
      <c r="F114" s="5">
        <f t="shared" si="5"/>
        <v>66.050125641285092</v>
      </c>
      <c r="G114" s="2">
        <f>SUM(E$15:E114)</f>
        <v>789.31736567284656</v>
      </c>
      <c r="I114" s="2">
        <f>SUM(E$22:E114)</f>
        <v>763.07528100425895</v>
      </c>
      <c r="J114" s="2"/>
    </row>
    <row r="115" spans="1:10" x14ac:dyDescent="0.2">
      <c r="A115" s="45">
        <v>2000</v>
      </c>
      <c r="B115" s="46">
        <v>3.597012687383188</v>
      </c>
      <c r="C115" s="5">
        <v>12.760055126097793</v>
      </c>
      <c r="D115" s="5">
        <f t="shared" si="3"/>
        <v>-3.597012687383188</v>
      </c>
      <c r="E115" s="5">
        <f t="shared" si="4"/>
        <v>9.163042438714605</v>
      </c>
      <c r="F115" s="5">
        <f t="shared" si="5"/>
        <v>71.810367182299103</v>
      </c>
      <c r="G115" s="2">
        <f>SUM(E$15:E115)</f>
        <v>798.48040811156113</v>
      </c>
      <c r="I115" s="2">
        <f>SUM(E$22:E115)</f>
        <v>772.23832344297352</v>
      </c>
      <c r="J115" s="2"/>
    </row>
    <row r="116" spans="1:10" x14ac:dyDescent="0.2">
      <c r="A116" s="45">
        <v>2001</v>
      </c>
      <c r="B116" s="46">
        <v>4.1176270670265129</v>
      </c>
      <c r="C116" s="5">
        <v>12.880845238276869</v>
      </c>
      <c r="D116" s="5">
        <f t="shared" si="3"/>
        <v>-4.1176270670265129</v>
      </c>
      <c r="E116" s="5">
        <f t="shared" si="4"/>
        <v>8.7632181712503563</v>
      </c>
      <c r="F116" s="5">
        <f t="shared" si="5"/>
        <v>68.032943561882689</v>
      </c>
      <c r="G116" s="2">
        <f>SUM(E$15:E116)</f>
        <v>807.24362628281153</v>
      </c>
      <c r="I116" s="2">
        <f>SUM(E$22:E116)</f>
        <v>781.00154161422392</v>
      </c>
      <c r="J116" s="2"/>
    </row>
    <row r="117" spans="1:10" x14ac:dyDescent="0.2">
      <c r="A117" s="45">
        <v>2002</v>
      </c>
      <c r="B117" s="46">
        <v>4.6754084791962107</v>
      </c>
      <c r="C117" s="5">
        <v>15.313194030752996</v>
      </c>
      <c r="D117" s="5">
        <f t="shared" si="3"/>
        <v>-4.6754084791962107</v>
      </c>
      <c r="E117" s="5">
        <f t="shared" si="4"/>
        <v>10.637785551556785</v>
      </c>
      <c r="F117" s="5">
        <f t="shared" si="5"/>
        <v>69.468103977480226</v>
      </c>
      <c r="G117" s="2">
        <f>SUM(E$15:E117)</f>
        <v>817.88141183436835</v>
      </c>
      <c r="I117" s="2">
        <f>SUM(E$22:E117)</f>
        <v>791.63932716578074</v>
      </c>
      <c r="J117" s="2"/>
    </row>
    <row r="118" spans="1:10" x14ac:dyDescent="0.2">
      <c r="A118" s="45">
        <v>2003</v>
      </c>
      <c r="B118" s="46">
        <v>5.0175484653682947</v>
      </c>
      <c r="C118" s="5">
        <v>15.964254143014486</v>
      </c>
      <c r="D118" s="5">
        <f t="shared" si="3"/>
        <v>-5.0175484653682947</v>
      </c>
      <c r="E118" s="5">
        <f t="shared" si="4"/>
        <v>10.946705677646191</v>
      </c>
      <c r="F118" s="5">
        <f t="shared" si="5"/>
        <v>68.570104056105649</v>
      </c>
      <c r="G118" s="2">
        <f>SUM(E$15:E118)</f>
        <v>828.8281175120145</v>
      </c>
      <c r="I118" s="2">
        <f>SUM(E$22:E118)</f>
        <v>802.58603284342689</v>
      </c>
      <c r="J118" s="2"/>
    </row>
    <row r="119" spans="1:10" x14ac:dyDescent="0.2">
      <c r="A119" s="45">
        <v>2004</v>
      </c>
      <c r="B119" s="46">
        <v>6.0538689986778307</v>
      </c>
      <c r="C119" s="5">
        <v>15.664011104103663</v>
      </c>
      <c r="D119" s="5">
        <f t="shared" si="3"/>
        <v>-6.0538689986778307</v>
      </c>
      <c r="E119" s="5">
        <f t="shared" si="4"/>
        <v>9.6101421054258331</v>
      </c>
      <c r="F119" s="5">
        <f t="shared" si="5"/>
        <v>61.351731951391208</v>
      </c>
      <c r="G119" s="2">
        <f>SUM(E$15:E119)</f>
        <v>838.43825961744028</v>
      </c>
      <c r="H119" s="66"/>
      <c r="I119" s="2">
        <f>SUM(E$22:E119)</f>
        <v>812.19617494885267</v>
      </c>
      <c r="J119" s="2"/>
    </row>
    <row r="120" spans="1:10" x14ac:dyDescent="0.2">
      <c r="A120" s="45">
        <v>2005</v>
      </c>
      <c r="B120" s="46">
        <v>4.3375271517813827</v>
      </c>
      <c r="C120" s="5">
        <v>12.471864840204029</v>
      </c>
      <c r="D120" s="5">
        <f t="shared" si="3"/>
        <v>-4.3375271517813827</v>
      </c>
      <c r="E120" s="5">
        <f t="shared" si="4"/>
        <v>8.1343376884226473</v>
      </c>
      <c r="F120" s="5">
        <f t="shared" si="5"/>
        <v>65.221502899878885</v>
      </c>
      <c r="G120" s="2">
        <f>SUM(E$15:E120)</f>
        <v>846.57259730586293</v>
      </c>
      <c r="I120" s="2">
        <f>SUM(E$22:E120)</f>
        <v>820.33051263727532</v>
      </c>
      <c r="J120" s="2"/>
    </row>
    <row r="121" spans="1:10" x14ac:dyDescent="0.2">
      <c r="A121" s="45">
        <v>2006</v>
      </c>
      <c r="B121" s="46">
        <v>4.8780658807443409</v>
      </c>
      <c r="C121" s="5">
        <v>12.820336492882637</v>
      </c>
      <c r="D121" s="5">
        <f t="shared" si="3"/>
        <v>-4.8780658807443409</v>
      </c>
      <c r="E121" s="5">
        <f t="shared" si="4"/>
        <v>7.9422706121382962</v>
      </c>
      <c r="F121" s="5">
        <f t="shared" si="5"/>
        <v>61.950562815161227</v>
      </c>
      <c r="G121" s="2">
        <f>SUM(E$15:E121)</f>
        <v>854.51486791800119</v>
      </c>
      <c r="I121" s="2">
        <f>SUM(E$22:E121)</f>
        <v>828.27278324941358</v>
      </c>
      <c r="J121" s="2"/>
    </row>
    <row r="122" spans="1:10" x14ac:dyDescent="0.2">
      <c r="A122" s="45">
        <v>2007</v>
      </c>
      <c r="B122" s="46">
        <v>5.9135840691512138</v>
      </c>
      <c r="C122" s="5">
        <v>12.897826537693291</v>
      </c>
      <c r="D122" s="5">
        <f t="shared" si="3"/>
        <v>-5.9135840691512138</v>
      </c>
      <c r="E122" s="5">
        <f t="shared" si="4"/>
        <v>6.9842424685420772</v>
      </c>
      <c r="F122" s="5">
        <f t="shared" si="5"/>
        <v>54.150538062602692</v>
      </c>
      <c r="G122" s="2">
        <f>SUM(E$15:E122)</f>
        <v>861.49911038654329</v>
      </c>
      <c r="I122" s="2">
        <f>SUM(E$22:E122)</f>
        <v>835.25702571795568</v>
      </c>
      <c r="J122" s="2"/>
    </row>
    <row r="123" spans="1:10" x14ac:dyDescent="0.2">
      <c r="A123" s="45">
        <v>2008</v>
      </c>
      <c r="B123" s="46">
        <v>4.9499776157793622</v>
      </c>
      <c r="C123" s="5">
        <v>12.480405556129503</v>
      </c>
      <c r="D123" s="5">
        <f t="shared" si="3"/>
        <v>-4.9499776157793622</v>
      </c>
      <c r="E123" s="5">
        <f t="shared" si="4"/>
        <v>7.5304279403501404</v>
      </c>
      <c r="F123" s="5">
        <f t="shared" si="5"/>
        <v>60.338006697640687</v>
      </c>
      <c r="G123" s="2">
        <f>SUM(E$15:E123)</f>
        <v>869.02953832689343</v>
      </c>
      <c r="I123" s="2">
        <f>SUM(E$22:E123)</f>
        <v>842.78745365830582</v>
      </c>
      <c r="J123" s="2"/>
    </row>
    <row r="124" spans="1:10" x14ac:dyDescent="0.2">
      <c r="A124" s="45">
        <v>2009</v>
      </c>
      <c r="B124" s="46">
        <v>3.5900498644824754</v>
      </c>
      <c r="C124" s="5">
        <v>10.991905966357789</v>
      </c>
      <c r="D124" s="5">
        <f t="shared" si="3"/>
        <v>-3.5900498644824754</v>
      </c>
      <c r="E124" s="5">
        <f t="shared" si="4"/>
        <v>7.401856101875314</v>
      </c>
      <c r="F124" s="5">
        <f t="shared" si="5"/>
        <v>67.339150503376686</v>
      </c>
      <c r="G124" s="2">
        <f>SUM(E$15:E124)</f>
        <v>876.43139442876873</v>
      </c>
      <c r="I124" s="2">
        <f>SUM(E$22:E124)</f>
        <v>850.18930976018112</v>
      </c>
      <c r="J124" s="2"/>
    </row>
    <row r="125" spans="1:10" x14ac:dyDescent="0.2">
      <c r="A125" s="45">
        <v>2010</v>
      </c>
      <c r="B125" s="47">
        <v>2.1394764679936387</v>
      </c>
      <c r="C125" s="5">
        <v>9.4345231913528433</v>
      </c>
      <c r="D125" s="5">
        <f t="shared" si="3"/>
        <v>-2.1394764679936387</v>
      </c>
      <c r="E125" s="5">
        <f t="shared" si="4"/>
        <v>7.2950467233592047</v>
      </c>
      <c r="F125" s="5">
        <f t="shared" si="5"/>
        <v>77.322897780837891</v>
      </c>
      <c r="G125" s="2">
        <f>SUM(E$15:E125)</f>
        <v>883.7264411521279</v>
      </c>
      <c r="I125" s="2">
        <f>SUM(E$22:E125)</f>
        <v>857.4843564835403</v>
      </c>
      <c r="J125" s="2"/>
    </row>
    <row r="126" spans="1:10" x14ac:dyDescent="0.2">
      <c r="A126" s="45">
        <v>2011</v>
      </c>
      <c r="B126" s="47">
        <v>4.5421418431109961</v>
      </c>
      <c r="C126" s="5">
        <v>12.053887655523219</v>
      </c>
      <c r="D126" s="5">
        <f t="shared" si="3"/>
        <v>-4.5421418431109961</v>
      </c>
      <c r="E126" s="5">
        <f t="shared" si="4"/>
        <v>7.5117458124122232</v>
      </c>
      <c r="F126" s="5">
        <f t="shared" si="5"/>
        <v>62.31803404082882</v>
      </c>
      <c r="G126" s="2">
        <f>SUM(E$15:E126)</f>
        <v>891.23818696454009</v>
      </c>
      <c r="I126" s="2">
        <f>SUM(E$22:E126)</f>
        <v>864.99610229595248</v>
      </c>
      <c r="J126" s="2"/>
    </row>
    <row r="127" spans="1:10" x14ac:dyDescent="0.2">
      <c r="A127" s="45">
        <v>2012</v>
      </c>
      <c r="B127" s="46">
        <v>3.3064064600929406</v>
      </c>
      <c r="C127" s="5">
        <v>9.6338341807201218</v>
      </c>
      <c r="D127" s="5">
        <f t="shared" si="3"/>
        <v>-3.3064064600929406</v>
      </c>
      <c r="E127" s="5">
        <f t="shared" si="4"/>
        <v>6.3274277206271812</v>
      </c>
      <c r="F127" s="5">
        <f t="shared" si="5"/>
        <v>65.679225964777928</v>
      </c>
      <c r="G127" s="2">
        <f>SUM(E$15:E127)</f>
        <v>897.56561468516725</v>
      </c>
      <c r="I127" s="2">
        <f>SUM(E$22:E127)</f>
        <v>871.32353001657964</v>
      </c>
      <c r="J127" s="2"/>
    </row>
    <row r="128" spans="1:10" x14ac:dyDescent="0.2">
      <c r="A128" s="45">
        <v>2013</v>
      </c>
      <c r="B128" s="46">
        <v>3.7604524667186086</v>
      </c>
      <c r="C128" s="5">
        <v>10.145284443429501</v>
      </c>
      <c r="D128" s="5">
        <f t="shared" si="3"/>
        <v>-3.7604524667186086</v>
      </c>
      <c r="E128" s="5">
        <f t="shared" si="4"/>
        <v>6.3848319767108928</v>
      </c>
      <c r="F128" s="5">
        <f t="shared" si="5"/>
        <v>62.933986841995051</v>
      </c>
      <c r="G128" s="2">
        <f>SUM(E$15:E128)</f>
        <v>903.95044666187812</v>
      </c>
      <c r="I128" s="2">
        <f>SUM(E$22:E128)</f>
        <v>877.70836199329051</v>
      </c>
      <c r="J128" s="2"/>
    </row>
    <row r="129" spans="1:10" x14ac:dyDescent="0.2">
      <c r="A129" s="45">
        <v>2014</v>
      </c>
      <c r="B129" s="46">
        <v>2.8990243771241273</v>
      </c>
      <c r="C129" s="5">
        <v>8.9843393021439706</v>
      </c>
      <c r="D129" s="5">
        <f t="shared" si="3"/>
        <v>-2.8990243771241273</v>
      </c>
      <c r="E129" s="5">
        <f t="shared" si="4"/>
        <v>6.0853149250198433</v>
      </c>
      <c r="F129" s="5">
        <f t="shared" si="5"/>
        <v>67.732470027792459</v>
      </c>
      <c r="G129" s="2">
        <f>SUM(E$15:E129)</f>
        <v>910.03576158689793</v>
      </c>
      <c r="I129" s="2">
        <f>SUM(E$22:E129)</f>
        <v>883.79367691831033</v>
      </c>
      <c r="J129" s="2"/>
    </row>
    <row r="130" spans="1:10" x14ac:dyDescent="0.2">
      <c r="A130" s="45">
        <v>2015</v>
      </c>
      <c r="B130" s="46">
        <v>2.9502903255238127</v>
      </c>
      <c r="C130" s="5">
        <v>8.8474001229396517</v>
      </c>
      <c r="D130" s="5">
        <f t="shared" si="3"/>
        <v>-2.9502903255238127</v>
      </c>
      <c r="E130" s="5">
        <f t="shared" si="4"/>
        <v>5.8971097974158386</v>
      </c>
      <c r="F130" s="5">
        <f t="shared" si="5"/>
        <v>66.653589930060207</v>
      </c>
      <c r="G130" s="2">
        <f>SUM(E$15:E130)</f>
        <v>915.93287138431378</v>
      </c>
      <c r="I130" s="2">
        <f>SUM(E$22:E130)</f>
        <v>889.69078671572618</v>
      </c>
      <c r="J130" s="2"/>
    </row>
    <row r="131" spans="1:10" x14ac:dyDescent="0.2">
      <c r="A131" s="45">
        <v>2016</v>
      </c>
      <c r="B131" s="46">
        <v>3.3438141533167709</v>
      </c>
      <c r="C131" s="5">
        <v>8.3536346383001341</v>
      </c>
      <c r="D131" s="5">
        <f t="shared" si="3"/>
        <v>-3.3438141533167709</v>
      </c>
      <c r="E131" s="5">
        <f t="shared" si="4"/>
        <v>5.0098204849833632</v>
      </c>
      <c r="F131" s="5">
        <f t="shared" si="5"/>
        <v>59.971745257017872</v>
      </c>
      <c r="G131" s="2">
        <f>SUM(E$15:E131)</f>
        <v>920.94269186929716</v>
      </c>
      <c r="I131" s="2">
        <f>SUM(E$22:E131)</f>
        <v>894.70060720070956</v>
      </c>
      <c r="J131" s="2"/>
    </row>
    <row r="132" spans="1:10" x14ac:dyDescent="0.2">
      <c r="A132" s="45">
        <v>2017</v>
      </c>
      <c r="B132" s="46">
        <v>4.4229051241588753</v>
      </c>
      <c r="C132" s="5">
        <v>8.6938987499633598</v>
      </c>
      <c r="D132" s="5">
        <f t="shared" si="3"/>
        <v>-4.4229051241588753</v>
      </c>
      <c r="E132" s="5">
        <f t="shared" si="4"/>
        <v>4.2709936258044845</v>
      </c>
      <c r="F132" s="5">
        <f t="shared" si="5"/>
        <v>49.126332714910951</v>
      </c>
      <c r="G132" s="2">
        <f>SUM(E$15:E132)</f>
        <v>925.21368549510169</v>
      </c>
      <c r="I132" s="2">
        <f>SUM(E$22:E132)</f>
        <v>898.97160082651408</v>
      </c>
      <c r="J132" s="2"/>
    </row>
    <row r="133" spans="1:10" x14ac:dyDescent="0.2">
      <c r="A133" s="45">
        <v>2018</v>
      </c>
      <c r="B133" s="46">
        <v>6.1114611766015221</v>
      </c>
      <c r="C133" s="5">
        <v>9.8206569782380644</v>
      </c>
      <c r="D133" s="5">
        <f t="shared" si="3"/>
        <v>-6.1114611766015221</v>
      </c>
      <c r="E133" s="5">
        <f t="shared" si="4"/>
        <v>3.7091958016365423</v>
      </c>
      <c r="F133" s="5">
        <f t="shared" si="5"/>
        <v>37.769324494846714</v>
      </c>
      <c r="G133" s="2">
        <f>SUM(E$15:E133)</f>
        <v>928.92288129673818</v>
      </c>
      <c r="I133" s="2">
        <f>SUM(E$22:E133)</f>
        <v>902.68079662815057</v>
      </c>
      <c r="J133" s="2"/>
    </row>
    <row r="134" spans="1:10" x14ac:dyDescent="0.2">
      <c r="A134" s="45">
        <v>2019</v>
      </c>
      <c r="B134" s="46">
        <v>4.4053106002233866</v>
      </c>
      <c r="C134" s="5">
        <v>7.9742093818596196</v>
      </c>
      <c r="D134" s="5">
        <f t="shared" si="3"/>
        <v>-4.4053106002233866</v>
      </c>
      <c r="E134" s="5">
        <f t="shared" si="4"/>
        <v>3.568898781636233</v>
      </c>
      <c r="F134" s="5">
        <f t="shared" si="5"/>
        <v>44.755518832438163</v>
      </c>
      <c r="G134" s="2">
        <f>SUM(E$15:E134)</f>
        <v>932.4917800783744</v>
      </c>
      <c r="I134" s="2">
        <f>SUM(E$22:E134)</f>
        <v>906.2496954097868</v>
      </c>
      <c r="J134" s="2"/>
    </row>
    <row r="135" spans="1:10" x14ac:dyDescent="0.2">
      <c r="A135" s="45">
        <v>2020</v>
      </c>
      <c r="B135" s="46">
        <v>3.970375166497452</v>
      </c>
      <c r="C135" s="5">
        <v>7.5455756027224057</v>
      </c>
      <c r="D135" s="5">
        <f t="shared" si="3"/>
        <v>-3.970375166497452</v>
      </c>
      <c r="E135" s="5">
        <f t="shared" si="4"/>
        <v>3.5752004362249536</v>
      </c>
      <c r="F135" s="5">
        <f t="shared" si="5"/>
        <v>47.381414281172127</v>
      </c>
      <c r="G135" s="2">
        <f>SUM(E$15:E135)</f>
        <v>936.06698051459932</v>
      </c>
      <c r="I135" s="2">
        <f>SUM(E$22:E135)</f>
        <v>909.82489584601171</v>
      </c>
      <c r="J135" s="2"/>
    </row>
    <row r="136" spans="1:10" x14ac:dyDescent="0.2">
      <c r="A136" s="45">
        <v>2021</v>
      </c>
      <c r="B136" s="46">
        <v>2.8442059256512255</v>
      </c>
      <c r="C136" s="5">
        <v>6.8956042181583728</v>
      </c>
      <c r="D136" s="5">
        <f t="shared" si="3"/>
        <v>-2.8442059256512255</v>
      </c>
      <c r="E136" s="5">
        <f t="shared" si="4"/>
        <v>4.0513982925071472</v>
      </c>
      <c r="F136" s="5">
        <f t="shared" si="5"/>
        <v>58.753347267792655</v>
      </c>
      <c r="G136" s="2">
        <f>SUM(E$15:E136)</f>
        <v>940.11837880710652</v>
      </c>
      <c r="I136" s="2">
        <f>SUM(E$22:E136)</f>
        <v>913.87629413851892</v>
      </c>
      <c r="J136" s="2"/>
    </row>
    <row r="137" spans="1:10" x14ac:dyDescent="0.2">
      <c r="A137" s="45">
        <v>2022</v>
      </c>
      <c r="B137" s="46">
        <v>4.3783196315832624</v>
      </c>
      <c r="C137" s="5">
        <v>7.2904445702042722</v>
      </c>
      <c r="D137" s="5">
        <f t="shared" si="3"/>
        <v>-4.3783196315832624</v>
      </c>
      <c r="E137" s="5">
        <f t="shared" si="4"/>
        <v>2.9121249386210097</v>
      </c>
      <c r="F137" s="5">
        <f t="shared" si="5"/>
        <v>39.944408198681558</v>
      </c>
      <c r="G137" s="2">
        <f>SUM(E$15:E137)</f>
        <v>943.03050374572751</v>
      </c>
      <c r="I137" s="2">
        <f>SUM(E$22:E137)</f>
        <v>916.78841907713991</v>
      </c>
      <c r="J137" s="2"/>
    </row>
    <row r="138" spans="1:10" x14ac:dyDescent="0.2">
      <c r="A138" s="45">
        <v>2023</v>
      </c>
      <c r="B138" s="47">
        <v>3.7601234562844561</v>
      </c>
      <c r="C138" s="5">
        <v>6.6695398413897831</v>
      </c>
      <c r="D138" s="5">
        <f t="shared" si="3"/>
        <v>-3.7601234562844561</v>
      </c>
      <c r="E138" s="5">
        <f t="shared" si="4"/>
        <v>2.909416385105327</v>
      </c>
      <c r="F138" s="5">
        <f t="shared" si="5"/>
        <v>43.622445540396825</v>
      </c>
      <c r="G138" s="2">
        <f>SUM(E$15:E138)</f>
        <v>945.93992013083289</v>
      </c>
      <c r="H138" s="2"/>
      <c r="I138" s="2">
        <f>SUM(E$22:E138)</f>
        <v>919.69783546224528</v>
      </c>
      <c r="J138" s="2"/>
    </row>
    <row r="139" spans="1:10" x14ac:dyDescent="0.2">
      <c r="A139" s="45">
        <v>2024</v>
      </c>
    </row>
    <row r="140" spans="1:10" x14ac:dyDescent="0.2">
      <c r="A140" s="45">
        <v>2025</v>
      </c>
    </row>
    <row r="141" spans="1:10" x14ac:dyDescent="0.2">
      <c r="A141" s="45">
        <v>2026</v>
      </c>
    </row>
    <row r="142" spans="1:10" x14ac:dyDescent="0.2">
      <c r="A142" s="45">
        <v>2027</v>
      </c>
    </row>
    <row r="143" spans="1:10" x14ac:dyDescent="0.2">
      <c r="A143" s="45">
        <v>2028</v>
      </c>
    </row>
    <row r="144" spans="1:10" x14ac:dyDescent="0.2">
      <c r="A144" s="45">
        <v>2029</v>
      </c>
    </row>
    <row r="145" spans="1:11" x14ac:dyDescent="0.2">
      <c r="A145" s="45">
        <v>2030</v>
      </c>
    </row>
    <row r="148" spans="1:11" x14ac:dyDescent="0.2">
      <c r="B148" s="35" t="s">
        <v>103</v>
      </c>
      <c r="C148" s="35"/>
    </row>
    <row r="149" spans="1:11" x14ac:dyDescent="0.2">
      <c r="H149" s="37" t="s">
        <v>346</v>
      </c>
      <c r="I149" s="37"/>
      <c r="J149" s="37"/>
      <c r="K149" s="67">
        <f>G138/'Total N Deposition Estimates'!K128*100</f>
        <v>74.48851510698654</v>
      </c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C660-EDAC-984E-8ADA-03FA7EDF56FE}">
  <dimension ref="N204:BK224"/>
  <sheetViews>
    <sheetView topLeftCell="BB11" zoomScaleNormal="107" workbookViewId="0">
      <selection activeCell="BE13" sqref="BE13"/>
    </sheetView>
  </sheetViews>
  <sheetFormatPr baseColWidth="10" defaultRowHeight="16" x14ac:dyDescent="0.2"/>
  <sheetData>
    <row r="204" spans="14:14" x14ac:dyDescent="0.2">
      <c r="N204" s="86"/>
    </row>
    <row r="211" spans="17:63" x14ac:dyDescent="0.2">
      <c r="Q211" s="86"/>
    </row>
    <row r="213" spans="17:63" x14ac:dyDescent="0.2">
      <c r="Q213" t="s">
        <v>431</v>
      </c>
    </row>
    <row r="224" spans="17:63" ht="26" x14ac:dyDescent="0.3">
      <c r="BK224" s="68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Description</vt:lpstr>
      <vt:lpstr>Precipitation Data </vt:lpstr>
      <vt:lpstr>NOx &amp; Precip NO3 Concentations</vt:lpstr>
      <vt:lpstr>Junge Precipitation NO3 Data</vt:lpstr>
      <vt:lpstr>CASNET Total N Data for Fernow</vt:lpstr>
      <vt:lpstr>Total N Deposition Estimates</vt:lpstr>
      <vt:lpstr>Stream Flow Data</vt:lpstr>
      <vt:lpstr>Stream NO3 Concetration</vt:lpstr>
      <vt:lpstr>Wood 15N vs Stream NO3</vt:lpstr>
      <vt:lpstr>Stream TN &amp; DON Concentration</vt:lpstr>
      <vt:lpstr>Stream TN Discharge</vt:lpstr>
      <vt:lpstr>N Input Output</vt:lpstr>
      <vt:lpstr>Graphs for paper</vt:lpstr>
    </vt:vector>
  </TitlesOfParts>
  <Company>WVU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Thomas</dc:creator>
  <cp:lastModifiedBy>William Peterjohn</cp:lastModifiedBy>
  <cp:lastPrinted>2013-02-06T23:17:34Z</cp:lastPrinted>
  <dcterms:created xsi:type="dcterms:W3CDTF">2013-02-05T03:25:25Z</dcterms:created>
  <dcterms:modified xsi:type="dcterms:W3CDTF">2026-04-23T19:56:17Z</dcterms:modified>
</cp:coreProperties>
</file>