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515" windowHeight="10800" activeTab="1"/>
  </bookViews>
  <sheets>
    <sheet name="McMaster Parsing" sheetId="1" r:id="rId1"/>
    <sheet name="Design Table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L4" i="1"/>
  <c r="M4" i="1" s="1"/>
  <c r="I2" i="2" l="1"/>
  <c r="B2" i="2" l="1"/>
  <c r="A2" i="2"/>
  <c r="C2" i="2"/>
  <c r="G2" i="2"/>
  <c r="H2" i="2"/>
  <c r="F2" i="2"/>
  <c r="D2" i="2"/>
  <c r="L3" i="1" l="1"/>
  <c r="M3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2" i="1"/>
  <c r="M2" i="1" s="1"/>
  <c r="E2" i="2" s="1"/>
</calcChain>
</file>

<file path=xl/sharedStrings.xml><?xml version="1.0" encoding="utf-8"?>
<sst xmlns="http://schemas.openxmlformats.org/spreadsheetml/2006/main" count="110" uniqueCount="68">
  <si>
    <t>0.04"</t>
  </si>
  <si>
    <t>0.161"</t>
  </si>
  <si>
    <t>0.036"</t>
  </si>
  <si>
    <t>0.159"</t>
  </si>
  <si>
    <t>0.014"</t>
  </si>
  <si>
    <t>94674A485</t>
  </si>
  <si>
    <t>0.062"</t>
  </si>
  <si>
    <t>0.058"</t>
  </si>
  <si>
    <t>0.018"</t>
  </si>
  <si>
    <t>94674A490</t>
  </si>
  <si>
    <t>0.125"</t>
  </si>
  <si>
    <t>0.117"</t>
  </si>
  <si>
    <t>0.029"</t>
  </si>
  <si>
    <t>0.265"</t>
  </si>
  <si>
    <t>0.263"</t>
  </si>
  <si>
    <t>94674A520</t>
  </si>
  <si>
    <t>0.093"</t>
  </si>
  <si>
    <t>0.085"</t>
  </si>
  <si>
    <t>94674A525</t>
  </si>
  <si>
    <t>94674A528</t>
  </si>
  <si>
    <t>0.386"</t>
  </si>
  <si>
    <t>0.384"</t>
  </si>
  <si>
    <t>94674A533</t>
  </si>
  <si>
    <t>0.187"</t>
  </si>
  <si>
    <t>0.177"</t>
  </si>
  <si>
    <t>94674A537</t>
  </si>
  <si>
    <t>0.375"</t>
  </si>
  <si>
    <t>0.359"</t>
  </si>
  <si>
    <t>94674A540</t>
  </si>
  <si>
    <t>3/16"</t>
  </si>
  <si>
    <t>5/16"</t>
  </si>
  <si>
    <t>1/4"-20</t>
  </si>
  <si>
    <t>7/16"</t>
  </si>
  <si>
    <t>4-40</t>
  </si>
  <si>
    <t>25</t>
  </si>
  <si>
    <t>$7.81</t>
  </si>
  <si>
    <t>7.19</t>
  </si>
  <si>
    <t>8-32</t>
  </si>
  <si>
    <t>8.44</t>
  </si>
  <si>
    <t>10-32</t>
  </si>
  <si>
    <t>8.53</t>
  </si>
  <si>
    <t>8.80</t>
  </si>
  <si>
    <t>10</t>
  </si>
  <si>
    <t>5.88</t>
  </si>
  <si>
    <t>8.63</t>
  </si>
  <si>
    <t>9.25</t>
  </si>
  <si>
    <t>Thread</t>
  </si>
  <si>
    <t>Min Panel Thickness</t>
  </si>
  <si>
    <t>Mounting Hole diameter</t>
  </si>
  <si>
    <t>Hex Width</t>
  </si>
  <si>
    <t>Total Height</t>
  </si>
  <si>
    <t>Round OD</t>
  </si>
  <si>
    <t>Top Thickness</t>
  </si>
  <si>
    <t>Pkg qty</t>
  </si>
  <si>
    <t>PN</t>
  </si>
  <si>
    <t>Pkg Price</t>
  </si>
  <si>
    <t>hex width</t>
  </si>
  <si>
    <t>Config Name</t>
  </si>
  <si>
    <t>Part Name</t>
  </si>
  <si>
    <t>Vendor Part Number</t>
  </si>
  <si>
    <t>Price</t>
  </si>
  <si>
    <t>Top thickness</t>
  </si>
  <si>
    <t>Thread ID</t>
  </si>
  <si>
    <t>0.203"</t>
  </si>
  <si>
    <t>0.201"</t>
  </si>
  <si>
    <t>94674A510</t>
  </si>
  <si>
    <t>1/4"</t>
  </si>
  <si>
    <t>6-32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</si>
</sst>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color rgb="FF333333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3" borderId="0" xfId="0" applyNumberFormat="1" applyFont="1" applyFill="1" applyAlignment="1">
      <alignment horizontal="left" vertical="center" indent="1"/>
    </xf>
    <xf numFmtId="0" fontId="2" fillId="3" borderId="0" xfId="0" applyNumberFormat="1" applyFont="1" applyFill="1" applyAlignment="1">
      <alignment horizontal="left" vertical="center" indent="2"/>
    </xf>
    <xf numFmtId="0" fontId="1" fillId="3" borderId="0" xfId="0" applyNumberFormat="1" applyFont="1" applyFill="1" applyAlignment="1">
      <alignment horizontal="left" vertical="center" indent="2"/>
    </xf>
    <xf numFmtId="0" fontId="5" fillId="3" borderId="0" xfId="1" applyNumberFormat="1" applyFill="1" applyAlignment="1">
      <alignment horizontal="left" vertical="center"/>
    </xf>
    <xf numFmtId="0" fontId="1" fillId="3" borderId="0" xfId="0" applyNumberFormat="1" applyFont="1" applyFill="1" applyAlignment="1">
      <alignment horizontal="right" vertical="center" indent="1"/>
    </xf>
    <xf numFmtId="0" fontId="3" fillId="2" borderId="0" xfId="0" applyNumberFormat="1" applyFont="1" applyFill="1" applyAlignment="1">
      <alignment horizontal="left" vertical="center" indent="1"/>
    </xf>
    <xf numFmtId="0" fontId="4" fillId="2" borderId="0" xfId="0" applyNumberFormat="1" applyFont="1" applyFill="1" applyAlignment="1">
      <alignment horizontal="left" vertical="center" indent="2"/>
    </xf>
    <xf numFmtId="0" fontId="3" fillId="2" borderId="0" xfId="0" applyNumberFormat="1" applyFont="1" applyFill="1" applyAlignment="1">
      <alignment horizontal="left" vertical="center" indent="2"/>
    </xf>
    <xf numFmtId="0" fontId="5" fillId="2" borderId="0" xfId="1" applyNumberFormat="1" applyFill="1" applyAlignment="1">
      <alignment horizontal="left" vertical="center"/>
    </xf>
    <xf numFmtId="0" fontId="3" fillId="2" borderId="0" xfId="0" applyNumberFormat="1" applyFont="1" applyFill="1" applyAlignment="1">
      <alignment horizontal="right" vertical="center" indent="1"/>
    </xf>
    <xf numFmtId="0" fontId="1" fillId="3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5" fillId="2" borderId="0" xfId="1" applyFill="1" applyAlignment="1">
      <alignment horizontal="left" vertical="center"/>
    </xf>
    <xf numFmtId="0" fontId="3" fillId="2" borderId="0" xfId="0" applyFont="1" applyFill="1" applyAlignment="1">
      <alignment horizontal="right" vertical="center" indent="1"/>
    </xf>
    <xf numFmtId="49" fontId="3" fillId="2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5" sqref="N5"/>
    </sheetView>
  </sheetViews>
  <sheetFormatPr defaultRowHeight="15" x14ac:dyDescent="0.25"/>
  <cols>
    <col min="1" max="1" width="9.140625" style="2"/>
    <col min="2" max="2" width="10.42578125" style="2" customWidth="1"/>
    <col min="3" max="3" width="14.42578125" style="2" customWidth="1"/>
    <col min="4" max="4" width="9.7109375" style="2" customWidth="1"/>
    <col min="5" max="5" width="9.42578125" style="2" customWidth="1"/>
    <col min="6" max="6" width="9.140625" style="2"/>
    <col min="7" max="7" width="11.140625" style="2" customWidth="1"/>
    <col min="8" max="8" width="9.140625" style="2"/>
    <col min="9" max="9" width="10.28515625" style="2" bestFit="1" customWidth="1"/>
    <col min="10" max="14" width="9.140625" style="2"/>
    <col min="15" max="16384" width="9.140625" style="1"/>
  </cols>
  <sheetData>
    <row r="1" spans="1:14" ht="36" customHeight="1" x14ac:dyDescent="0.25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L1" s="2" t="s">
        <v>56</v>
      </c>
      <c r="M1" s="2" t="s">
        <v>56</v>
      </c>
      <c r="N1" s="2" t="s">
        <v>62</v>
      </c>
    </row>
    <row r="2" spans="1:14" x14ac:dyDescent="0.25">
      <c r="A2" s="14" t="s">
        <v>33</v>
      </c>
      <c r="B2" s="4" t="s">
        <v>0</v>
      </c>
      <c r="C2" s="4" t="s">
        <v>1</v>
      </c>
      <c r="D2" s="5" t="s">
        <v>29</v>
      </c>
      <c r="E2" s="6" t="s">
        <v>2</v>
      </c>
      <c r="F2" s="6" t="s">
        <v>3</v>
      </c>
      <c r="G2" s="6" t="s">
        <v>4</v>
      </c>
      <c r="H2" s="4" t="s">
        <v>34</v>
      </c>
      <c r="I2" s="7" t="s">
        <v>5</v>
      </c>
      <c r="J2" s="8" t="s">
        <v>35</v>
      </c>
      <c r="L2" s="2" t="str">
        <f>SUBSTITUTE(D2, """", "")</f>
        <v>3/16</v>
      </c>
      <c r="M2" s="2">
        <f>IFERROR(IFERROR(LEFT(L2, FIND(" ", L2)-1) + MID(L2, FIND(" ", L2)+1, SEARCH("/", L2)-FIND(" ", L2)-1)/RIGHT(L2,LEN(L2)-SEARCH("/",L2)), LEFT(L2, SEARCH("/", L2)-1)/RIGHT(L2,LEN(L2)-SEARCH("/",L2))), L2)</f>
        <v>0.1875</v>
      </c>
      <c r="N2" s="2">
        <v>0.112</v>
      </c>
    </row>
    <row r="3" spans="1:14" x14ac:dyDescent="0.25">
      <c r="A3" s="15" t="s">
        <v>33</v>
      </c>
      <c r="B3" s="9" t="s">
        <v>6</v>
      </c>
      <c r="C3" s="9" t="s">
        <v>1</v>
      </c>
      <c r="D3" s="10" t="s">
        <v>29</v>
      </c>
      <c r="E3" s="11" t="s">
        <v>7</v>
      </c>
      <c r="F3" s="11" t="s">
        <v>3</v>
      </c>
      <c r="G3" s="11" t="s">
        <v>8</v>
      </c>
      <c r="H3" s="9" t="s">
        <v>34</v>
      </c>
      <c r="I3" s="12" t="s">
        <v>9</v>
      </c>
      <c r="J3" s="13" t="s">
        <v>36</v>
      </c>
      <c r="L3" s="2" t="str">
        <f t="shared" ref="L3:L10" si="0">SUBSTITUTE(D3, """", "")</f>
        <v>3/16</v>
      </c>
      <c r="M3" s="2">
        <f t="shared" ref="M3:M10" si="1">IFERROR(IFERROR(LEFT(L3, FIND(" ", L3)-1) + MID(L3, FIND(" ", L3)+1, SEARCH("/", L3)-FIND(" ", L3)-1)/RIGHT(L3,LEN(L3)-SEARCH("/",L3)), LEFT(L3, SEARCH("/", L3)-1)/RIGHT(L3,LEN(L3)-SEARCH("/",L3))), L3)</f>
        <v>0.1875</v>
      </c>
      <c r="N3" s="2">
        <v>0.112</v>
      </c>
    </row>
    <row r="4" spans="1:14" x14ac:dyDescent="0.25">
      <c r="A4" s="21" t="s">
        <v>67</v>
      </c>
      <c r="B4" s="17" t="s">
        <v>6</v>
      </c>
      <c r="C4" s="17" t="s">
        <v>63</v>
      </c>
      <c r="D4" s="18" t="s">
        <v>66</v>
      </c>
      <c r="E4" s="17" t="s">
        <v>7</v>
      </c>
      <c r="F4" s="17" t="s">
        <v>64</v>
      </c>
      <c r="G4" s="17" t="s">
        <v>8</v>
      </c>
      <c r="H4" s="17">
        <v>25</v>
      </c>
      <c r="I4" s="19" t="s">
        <v>65</v>
      </c>
      <c r="J4" s="20">
        <v>7.02</v>
      </c>
      <c r="L4" s="2" t="str">
        <f t="shared" ref="L4" si="2">SUBSTITUTE(D4, """", "")</f>
        <v>1/4</v>
      </c>
      <c r="M4" s="2">
        <f t="shared" ref="M4" si="3">IFERROR(IFERROR(LEFT(L4, FIND(" ", L4)-1) + MID(L4, FIND(" ", L4)+1, SEARCH("/", L4)-FIND(" ", L4)-1)/RIGHT(L4,LEN(L4)-SEARCH("/",L4)), LEFT(L4, SEARCH("/", L4)-1)/RIGHT(L4,LEN(L4)-SEARCH("/",L4))), L4)</f>
        <v>0.25</v>
      </c>
      <c r="N4" s="2">
        <v>0.13800000000000001</v>
      </c>
    </row>
    <row r="5" spans="1:14" x14ac:dyDescent="0.25">
      <c r="A5" s="15" t="s">
        <v>37</v>
      </c>
      <c r="B5" s="9" t="s">
        <v>6</v>
      </c>
      <c r="C5" s="9" t="s">
        <v>13</v>
      </c>
      <c r="D5" s="10" t="s">
        <v>30</v>
      </c>
      <c r="E5" s="11" t="s">
        <v>7</v>
      </c>
      <c r="F5" s="11" t="s">
        <v>14</v>
      </c>
      <c r="G5" s="11" t="s">
        <v>8</v>
      </c>
      <c r="H5" s="9" t="s">
        <v>34</v>
      </c>
      <c r="I5" s="12" t="s">
        <v>15</v>
      </c>
      <c r="J5" s="13" t="s">
        <v>38</v>
      </c>
      <c r="L5" s="2" t="str">
        <f t="shared" si="0"/>
        <v>5/16</v>
      </c>
      <c r="M5" s="2">
        <f t="shared" si="1"/>
        <v>0.3125</v>
      </c>
      <c r="N5" s="2">
        <v>0.16400000000000001</v>
      </c>
    </row>
    <row r="6" spans="1:14" x14ac:dyDescent="0.25">
      <c r="A6" s="15" t="s">
        <v>39</v>
      </c>
      <c r="B6" s="9" t="s">
        <v>16</v>
      </c>
      <c r="C6" s="9" t="s">
        <v>13</v>
      </c>
      <c r="D6" s="10" t="s">
        <v>30</v>
      </c>
      <c r="E6" s="11" t="s">
        <v>17</v>
      </c>
      <c r="F6" s="11" t="s">
        <v>14</v>
      </c>
      <c r="G6" s="11" t="s">
        <v>12</v>
      </c>
      <c r="H6" s="9" t="s">
        <v>34</v>
      </c>
      <c r="I6" s="12" t="s">
        <v>18</v>
      </c>
      <c r="J6" s="13" t="s">
        <v>40</v>
      </c>
      <c r="L6" s="2" t="str">
        <f t="shared" si="0"/>
        <v>5/16</v>
      </c>
      <c r="M6" s="2">
        <f t="shared" si="1"/>
        <v>0.3125</v>
      </c>
      <c r="N6" s="2">
        <v>0.19</v>
      </c>
    </row>
    <row r="7" spans="1:14" x14ac:dyDescent="0.25">
      <c r="A7" s="15" t="s">
        <v>39</v>
      </c>
      <c r="B7" s="9" t="s">
        <v>10</v>
      </c>
      <c r="C7" s="9" t="s">
        <v>13</v>
      </c>
      <c r="D7" s="10" t="s">
        <v>30</v>
      </c>
      <c r="E7" s="11" t="s">
        <v>11</v>
      </c>
      <c r="F7" s="11" t="s">
        <v>14</v>
      </c>
      <c r="G7" s="11" t="s">
        <v>12</v>
      </c>
      <c r="H7" s="9" t="s">
        <v>34</v>
      </c>
      <c r="I7" s="12" t="s">
        <v>19</v>
      </c>
      <c r="J7" s="13" t="s">
        <v>41</v>
      </c>
      <c r="L7" s="2" t="str">
        <f t="shared" si="0"/>
        <v>5/16</v>
      </c>
      <c r="M7" s="2">
        <f t="shared" si="1"/>
        <v>0.3125</v>
      </c>
      <c r="N7" s="2">
        <v>0.19</v>
      </c>
    </row>
    <row r="8" spans="1:14" x14ac:dyDescent="0.25">
      <c r="A8" s="16" t="s">
        <v>31</v>
      </c>
      <c r="B8" s="9" t="s">
        <v>10</v>
      </c>
      <c r="C8" s="9" t="s">
        <v>20</v>
      </c>
      <c r="D8" s="10" t="s">
        <v>32</v>
      </c>
      <c r="E8" s="11" t="s">
        <v>11</v>
      </c>
      <c r="F8" s="11" t="s">
        <v>21</v>
      </c>
      <c r="G8" s="11" t="s">
        <v>12</v>
      </c>
      <c r="H8" s="9" t="s">
        <v>42</v>
      </c>
      <c r="I8" s="12" t="s">
        <v>22</v>
      </c>
      <c r="J8" s="13" t="s">
        <v>43</v>
      </c>
      <c r="L8" s="2" t="str">
        <f t="shared" si="0"/>
        <v>7/16</v>
      </c>
      <c r="M8" s="2">
        <f t="shared" si="1"/>
        <v>0.4375</v>
      </c>
      <c r="N8" s="2">
        <v>0.25</v>
      </c>
    </row>
    <row r="9" spans="1:14" x14ac:dyDescent="0.25">
      <c r="A9" s="16" t="s">
        <v>31</v>
      </c>
      <c r="B9" s="9" t="s">
        <v>23</v>
      </c>
      <c r="C9" s="9" t="s">
        <v>20</v>
      </c>
      <c r="D9" s="10" t="s">
        <v>32</v>
      </c>
      <c r="E9" s="11" t="s">
        <v>24</v>
      </c>
      <c r="F9" s="11" t="s">
        <v>21</v>
      </c>
      <c r="G9" s="11" t="s">
        <v>12</v>
      </c>
      <c r="H9" s="9" t="s">
        <v>42</v>
      </c>
      <c r="I9" s="12" t="s">
        <v>25</v>
      </c>
      <c r="J9" s="13" t="s">
        <v>44</v>
      </c>
      <c r="L9" s="2" t="str">
        <f t="shared" si="0"/>
        <v>7/16</v>
      </c>
      <c r="M9" s="2">
        <f t="shared" si="1"/>
        <v>0.4375</v>
      </c>
      <c r="N9" s="2">
        <v>0.25</v>
      </c>
    </row>
    <row r="10" spans="1:14" x14ac:dyDescent="0.25">
      <c r="A10" s="16" t="s">
        <v>31</v>
      </c>
      <c r="B10" s="9" t="s">
        <v>26</v>
      </c>
      <c r="C10" s="9" t="s">
        <v>20</v>
      </c>
      <c r="D10" s="10" t="s">
        <v>32</v>
      </c>
      <c r="E10" s="11" t="s">
        <v>27</v>
      </c>
      <c r="F10" s="11" t="s">
        <v>21</v>
      </c>
      <c r="G10" s="11" t="s">
        <v>12</v>
      </c>
      <c r="H10" s="9" t="s">
        <v>42</v>
      </c>
      <c r="I10" s="12" t="s">
        <v>28</v>
      </c>
      <c r="J10" s="13" t="s">
        <v>45</v>
      </c>
      <c r="L10" s="2" t="str">
        <f t="shared" si="0"/>
        <v>7/16</v>
      </c>
      <c r="M10" s="2">
        <f t="shared" si="1"/>
        <v>0.4375</v>
      </c>
      <c r="N10" s="2">
        <v>0.25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workbookViewId="0">
      <selection activeCell="B14" sqref="B14"/>
    </sheetView>
  </sheetViews>
  <sheetFormatPr defaultRowHeight="15" x14ac:dyDescent="0.25"/>
  <cols>
    <col min="1" max="1" width="65.7109375" style="2" bestFit="1" customWidth="1"/>
    <col min="2" max="2" width="93.140625" style="2" bestFit="1" customWidth="1"/>
    <col min="3" max="3" width="19.5703125" style="2" bestFit="1" customWidth="1"/>
    <col min="4" max="4" width="9.140625" style="2"/>
    <col min="5" max="5" width="10.28515625" style="2" bestFit="1" customWidth="1"/>
    <col min="6" max="6" width="11.7109375" style="2" bestFit="1" customWidth="1"/>
    <col min="7" max="7" width="9.85546875" style="2" bestFit="1" customWidth="1"/>
    <col min="8" max="8" width="13.140625" style="2" bestFit="1" customWidth="1"/>
    <col min="9" max="16384" width="9.140625" style="2"/>
  </cols>
  <sheetData>
    <row r="1" spans="1:9" x14ac:dyDescent="0.25">
      <c r="A1" s="2" t="s">
        <v>57</v>
      </c>
      <c r="B1" s="2" t="s">
        <v>58</v>
      </c>
      <c r="C1" s="2" t="s">
        <v>59</v>
      </c>
      <c r="D1" s="2" t="s">
        <v>60</v>
      </c>
      <c r="E1" s="2" t="s">
        <v>49</v>
      </c>
      <c r="F1" s="2" t="s">
        <v>50</v>
      </c>
      <c r="G1" s="2" t="s">
        <v>51</v>
      </c>
      <c r="H1" s="2" t="s">
        <v>61</v>
      </c>
      <c r="I1" s="2" t="s">
        <v>62</v>
      </c>
    </row>
    <row r="2" spans="1:9" x14ac:dyDescent="0.25">
      <c r="A2" s="2" t="str">
        <f>CONCATENATE(SUBSTITUTE('McMaster Parsing'!A2, "/", "_"), " thread, ", 'McMaster Parsing'!B2, " MIN Pannel Thickness, ", 'McMaster Parsing'!C2, " Mounting Hole Dia.")</f>
        <v>4-40 thread, 0.04" MIN Pannel Thickness, 0.161" Mounting Hole Dia.</v>
      </c>
      <c r="B2" s="2" t="str">
        <f>CONCATENATE("18-8 Stainless Steel Flush-Mount Press-in Nut, ", 'McMaster Parsing'!A2, " Thread Size, for ", 'McMaster Parsing'!B2, " Minimum Pannel Thickness, ")</f>
        <v xml:space="preserve">18-8 Stainless Steel Flush-Mount Press-in Nut, 4-40 Thread Size, for 0.04" Minimum Pannel Thickness, </v>
      </c>
      <c r="C2" s="2" t="str">
        <f>'McMaster Parsing'!I2</f>
        <v>94674A485</v>
      </c>
      <c r="D2" s="2">
        <f>'McMaster Parsing'!J2/'McMaster Parsing'!H2</f>
        <v>0.31240000000000001</v>
      </c>
      <c r="E2" s="2">
        <f>'McMaster Parsing'!M2</f>
        <v>0.1875</v>
      </c>
      <c r="F2" s="2" t="str">
        <f>SUBSTITUTE('McMaster Parsing'!E2, """", "")</f>
        <v>0.036</v>
      </c>
      <c r="G2" s="2" t="str">
        <f>SUBSTITUTE('McMaster Parsing'!F2, """", "")</f>
        <v>0.159</v>
      </c>
      <c r="H2" s="2" t="str">
        <f>SUBSTITUTE('McMaster Parsing'!G2, """", "")</f>
        <v>0.014</v>
      </c>
      <c r="I2" s="2">
        <f>'McMaster Parsing'!N2</f>
        <v>0.112</v>
      </c>
    </row>
    <row r="3" spans="1:9" x14ac:dyDescent="0.25">
      <c r="A3" s="2" t="str">
        <f>CONCATENATE(SUBSTITUTE('McMaster Parsing'!A3, "/", "_"), " thread, ", 'McMaster Parsing'!B3, " MIN Pannel Thickness, ", 'McMaster Parsing'!C3, " Mounting Hole Dia.")</f>
        <v>4-40 thread, 0.062" MIN Pannel Thickness, 0.161" Mounting Hole Dia.</v>
      </c>
      <c r="B3" s="2" t="str">
        <f>CONCATENATE("18-8 Stainless Steel Flush-Mount Press-in Nut, ", 'McMaster Parsing'!A3, " Thread Size, for ", 'McMaster Parsing'!B3, " Minimum Pannel Thickness, ")</f>
        <v xml:space="preserve">18-8 Stainless Steel Flush-Mount Press-in Nut, 4-40 Thread Size, for 0.062" Minimum Pannel Thickness, </v>
      </c>
      <c r="C3" s="2" t="str">
        <f>'McMaster Parsing'!I3</f>
        <v>94674A490</v>
      </c>
      <c r="D3" s="2">
        <f>'McMaster Parsing'!J3/'McMaster Parsing'!H3</f>
        <v>0.28760000000000002</v>
      </c>
      <c r="E3" s="2">
        <f>'McMaster Parsing'!M3</f>
        <v>0.1875</v>
      </c>
      <c r="F3" s="2" t="str">
        <f>SUBSTITUTE('McMaster Parsing'!E3, """", "")</f>
        <v>0.058</v>
      </c>
      <c r="G3" s="2" t="str">
        <f>SUBSTITUTE('McMaster Parsing'!F3, """", "")</f>
        <v>0.159</v>
      </c>
      <c r="H3" s="2" t="str">
        <f>SUBSTITUTE('McMaster Parsing'!G3, """", "")</f>
        <v>0.018</v>
      </c>
      <c r="I3" s="2">
        <f>'McMaster Parsing'!N3</f>
        <v>0.112</v>
      </c>
    </row>
    <row r="4" spans="1:9" x14ac:dyDescent="0.25">
      <c r="A4" s="2" t="str">
        <f>CONCATENATE(SUBSTITUTE('McMaster Parsing'!A4, "/", "_"), " thread, ", 'McMaster Parsing'!B4, " MIN Pannel Thickness, ", 'McMaster Parsing'!C4, " Mounting Hole Dia.")</f>
        <v>6-32 thread, 0.062" MIN Pannel Thickness, 0.203" Mounting Hole Dia.</v>
      </c>
      <c r="B4" s="2" t="str">
        <f>CONCATENATE("18-8 Stainless Steel Flush-Mount Press-in Nut, ", 'McMaster Parsing'!A4, " Thread Size, for ", 'McMaster Parsing'!B4, " Minimum Pannel Thickness, ")</f>
        <v xml:space="preserve">18-8 Stainless Steel Flush-Mount Press-in Nut, 6-32 Thread Size, for 0.062" Minimum Pannel Thickness, </v>
      </c>
      <c r="C4" s="2" t="str">
        <f>'McMaster Parsing'!I4</f>
        <v>94674A510</v>
      </c>
      <c r="D4" s="2">
        <f>'McMaster Parsing'!J4/'McMaster Parsing'!H4</f>
        <v>0.28079999999999999</v>
      </c>
      <c r="E4" s="2">
        <f>'McMaster Parsing'!M4</f>
        <v>0.25</v>
      </c>
      <c r="F4" s="2" t="str">
        <f>SUBSTITUTE('McMaster Parsing'!E4, """", "")</f>
        <v>0.058</v>
      </c>
      <c r="G4" s="2" t="str">
        <f>SUBSTITUTE('McMaster Parsing'!F4, """", "")</f>
        <v>0.201</v>
      </c>
      <c r="H4" s="2" t="str">
        <f>SUBSTITUTE('McMaster Parsing'!G4, """", "")</f>
        <v>0.018</v>
      </c>
      <c r="I4" s="2">
        <f>'McMaster Parsing'!N4</f>
        <v>0.13800000000000001</v>
      </c>
    </row>
    <row r="5" spans="1:9" x14ac:dyDescent="0.25">
      <c r="A5" s="2" t="str">
        <f>CONCATENATE(SUBSTITUTE('McMaster Parsing'!A5, "/", "_"), " thread, ", 'McMaster Parsing'!B5, " MIN Pannel Thickness, ", 'McMaster Parsing'!C5, " Mounting Hole Dia.")</f>
        <v>8-32 thread, 0.062" MIN Pannel Thickness, 0.265" Mounting Hole Dia.</v>
      </c>
      <c r="B5" s="2" t="str">
        <f>CONCATENATE("18-8 Stainless Steel Flush-Mount Press-in Nut, ", 'McMaster Parsing'!A5, " Thread Size, for ", 'McMaster Parsing'!B5, " Minimum Pannel Thickness, ")</f>
        <v xml:space="preserve">18-8 Stainless Steel Flush-Mount Press-in Nut, 8-32 Thread Size, for 0.062" Minimum Pannel Thickness, </v>
      </c>
      <c r="C5" s="2" t="str">
        <f>'McMaster Parsing'!I5</f>
        <v>94674A520</v>
      </c>
      <c r="D5" s="2">
        <f>'McMaster Parsing'!J5/'McMaster Parsing'!H5</f>
        <v>0.33759999999999996</v>
      </c>
      <c r="E5" s="2">
        <f>'McMaster Parsing'!M5</f>
        <v>0.3125</v>
      </c>
      <c r="F5" s="2" t="str">
        <f>SUBSTITUTE('McMaster Parsing'!E5, """", "")</f>
        <v>0.058</v>
      </c>
      <c r="G5" s="2" t="str">
        <f>SUBSTITUTE('McMaster Parsing'!F5, """", "")</f>
        <v>0.263</v>
      </c>
      <c r="H5" s="2" t="str">
        <f>SUBSTITUTE('McMaster Parsing'!G5, """", "")</f>
        <v>0.018</v>
      </c>
      <c r="I5" s="2">
        <f>'McMaster Parsing'!N5</f>
        <v>0.16400000000000001</v>
      </c>
    </row>
    <row r="6" spans="1:9" x14ac:dyDescent="0.25">
      <c r="A6" s="2" t="str">
        <f>CONCATENATE(SUBSTITUTE('McMaster Parsing'!A6, "/", "_"), " thread, ", 'McMaster Parsing'!B6, " MIN Pannel Thickness, ", 'McMaster Parsing'!C6, " Mounting Hole Dia.")</f>
        <v>10-32 thread, 0.093" MIN Pannel Thickness, 0.265" Mounting Hole Dia.</v>
      </c>
      <c r="B6" s="2" t="str">
        <f>CONCATENATE("18-8 Stainless Steel Flush-Mount Press-in Nut, ", 'McMaster Parsing'!A6, " Thread Size, for ", 'McMaster Parsing'!B6, " Minimum Pannel Thickness, ")</f>
        <v xml:space="preserve">18-8 Stainless Steel Flush-Mount Press-in Nut, 10-32 Thread Size, for 0.093" Minimum Pannel Thickness, </v>
      </c>
      <c r="C6" s="2" t="str">
        <f>'McMaster Parsing'!I6</f>
        <v>94674A525</v>
      </c>
      <c r="D6" s="2">
        <f>'McMaster Parsing'!J6/'McMaster Parsing'!H6</f>
        <v>0.34119999999999995</v>
      </c>
      <c r="E6" s="2">
        <f>'McMaster Parsing'!M6</f>
        <v>0.3125</v>
      </c>
      <c r="F6" s="2" t="str">
        <f>SUBSTITUTE('McMaster Parsing'!E6, """", "")</f>
        <v>0.085</v>
      </c>
      <c r="G6" s="2" t="str">
        <f>SUBSTITUTE('McMaster Parsing'!F6, """", "")</f>
        <v>0.263</v>
      </c>
      <c r="H6" s="2" t="str">
        <f>SUBSTITUTE('McMaster Parsing'!G6, """", "")</f>
        <v>0.029</v>
      </c>
      <c r="I6" s="2">
        <f>'McMaster Parsing'!N6</f>
        <v>0.19</v>
      </c>
    </row>
    <row r="7" spans="1:9" x14ac:dyDescent="0.25">
      <c r="A7" s="2" t="str">
        <f>CONCATENATE(SUBSTITUTE('McMaster Parsing'!A7, "/", "_"), " thread, ", 'McMaster Parsing'!B7, " MIN Pannel Thickness, ", 'McMaster Parsing'!C7, " Mounting Hole Dia.")</f>
        <v>10-32 thread, 0.125" MIN Pannel Thickness, 0.265" Mounting Hole Dia.</v>
      </c>
      <c r="B7" s="2" t="str">
        <f>CONCATENATE("18-8 Stainless Steel Flush-Mount Press-in Nut, ", 'McMaster Parsing'!A7, " Thread Size, for ", 'McMaster Parsing'!B7, " Minimum Pannel Thickness, ")</f>
        <v xml:space="preserve">18-8 Stainless Steel Flush-Mount Press-in Nut, 10-32 Thread Size, for 0.125" Minimum Pannel Thickness, </v>
      </c>
      <c r="C7" s="2" t="str">
        <f>'McMaster Parsing'!I7</f>
        <v>94674A528</v>
      </c>
      <c r="D7" s="2">
        <f>'McMaster Parsing'!J7/'McMaster Parsing'!H7</f>
        <v>0.35200000000000004</v>
      </c>
      <c r="E7" s="2">
        <f>'McMaster Parsing'!M7</f>
        <v>0.3125</v>
      </c>
      <c r="F7" s="2" t="str">
        <f>SUBSTITUTE('McMaster Parsing'!E7, """", "")</f>
        <v>0.117</v>
      </c>
      <c r="G7" s="2" t="str">
        <f>SUBSTITUTE('McMaster Parsing'!F7, """", "")</f>
        <v>0.263</v>
      </c>
      <c r="H7" s="2" t="str">
        <f>SUBSTITUTE('McMaster Parsing'!G7, """", "")</f>
        <v>0.029</v>
      </c>
      <c r="I7" s="2">
        <f>'McMaster Parsing'!N7</f>
        <v>0.19</v>
      </c>
    </row>
    <row r="8" spans="1:9" x14ac:dyDescent="0.25">
      <c r="A8" s="2" t="str">
        <f>CONCATENATE(SUBSTITUTE('McMaster Parsing'!A8, "/", "_"), " thread, ", 'McMaster Parsing'!B8, " MIN Pannel Thickness, ", 'McMaster Parsing'!C8, " Mounting Hole Dia.")</f>
        <v>1_4"-20 thread, 0.125" MIN Pannel Thickness, 0.386" Mounting Hole Dia.</v>
      </c>
      <c r="B8" s="2" t="str">
        <f>CONCATENATE("18-8 Stainless Steel Flush-Mount Press-in Nut, ", 'McMaster Parsing'!A8, " Thread Size, for ", 'McMaster Parsing'!B8, " Minimum Pannel Thickness, ")</f>
        <v xml:space="preserve">18-8 Stainless Steel Flush-Mount Press-in Nut, 1/4"-20 Thread Size, for 0.125" Minimum Pannel Thickness, </v>
      </c>
      <c r="C8" s="2" t="str">
        <f>'McMaster Parsing'!I8</f>
        <v>94674A533</v>
      </c>
      <c r="D8" s="2">
        <f>'McMaster Parsing'!J8/'McMaster Parsing'!H8</f>
        <v>0.58799999999999997</v>
      </c>
      <c r="E8" s="2">
        <f>'McMaster Parsing'!M8</f>
        <v>0.4375</v>
      </c>
      <c r="F8" s="2" t="str">
        <f>SUBSTITUTE('McMaster Parsing'!E8, """", "")</f>
        <v>0.117</v>
      </c>
      <c r="G8" s="2" t="str">
        <f>SUBSTITUTE('McMaster Parsing'!F8, """", "")</f>
        <v>0.384</v>
      </c>
      <c r="H8" s="2" t="str">
        <f>SUBSTITUTE('McMaster Parsing'!G8, """", "")</f>
        <v>0.029</v>
      </c>
      <c r="I8" s="2">
        <f>'McMaster Parsing'!N8</f>
        <v>0.25</v>
      </c>
    </row>
    <row r="9" spans="1:9" x14ac:dyDescent="0.25">
      <c r="A9" s="2" t="str">
        <f>CONCATENATE(SUBSTITUTE('McMaster Parsing'!A9, "/", "_"), " thread, ", 'McMaster Parsing'!B9, " MIN Pannel Thickness, ", 'McMaster Parsing'!C9, " Mounting Hole Dia.")</f>
        <v>1_4"-20 thread, 0.187" MIN Pannel Thickness, 0.386" Mounting Hole Dia.</v>
      </c>
      <c r="B9" s="2" t="str">
        <f>CONCATENATE("18-8 Stainless Steel Flush-Mount Press-in Nut, ", 'McMaster Parsing'!A9, " Thread Size, for ", 'McMaster Parsing'!B9, " Minimum Pannel Thickness, ")</f>
        <v xml:space="preserve">18-8 Stainless Steel Flush-Mount Press-in Nut, 1/4"-20 Thread Size, for 0.187" Minimum Pannel Thickness, </v>
      </c>
      <c r="C9" s="2" t="str">
        <f>'McMaster Parsing'!I9</f>
        <v>94674A537</v>
      </c>
      <c r="D9" s="2">
        <f>'McMaster Parsing'!J9/'McMaster Parsing'!H9</f>
        <v>0.8630000000000001</v>
      </c>
      <c r="E9" s="2">
        <f>'McMaster Parsing'!M9</f>
        <v>0.4375</v>
      </c>
      <c r="F9" s="2" t="str">
        <f>SUBSTITUTE('McMaster Parsing'!E9, """", "")</f>
        <v>0.177</v>
      </c>
      <c r="G9" s="2" t="str">
        <f>SUBSTITUTE('McMaster Parsing'!F9, """", "")</f>
        <v>0.384</v>
      </c>
      <c r="H9" s="2" t="str">
        <f>SUBSTITUTE('McMaster Parsing'!G9, """", "")</f>
        <v>0.029</v>
      </c>
      <c r="I9" s="2">
        <f>'McMaster Parsing'!N9</f>
        <v>0.25</v>
      </c>
    </row>
    <row r="10" spans="1:9" x14ac:dyDescent="0.25">
      <c r="A10" s="2" t="str">
        <f>CONCATENATE(SUBSTITUTE('McMaster Parsing'!A10, "/", "_"), " thread, ", 'McMaster Parsing'!B10, " MIN Pannel Thickness, ", 'McMaster Parsing'!C10, " Mounting Hole Dia.")</f>
        <v>1_4"-20 thread, 0.375" MIN Pannel Thickness, 0.386" Mounting Hole Dia.</v>
      </c>
      <c r="B10" s="2" t="str">
        <f>CONCATENATE("18-8 Stainless Steel Flush-Mount Press-in Nut, ", 'McMaster Parsing'!A10, " Thread Size, for ", 'McMaster Parsing'!B10, " Minimum Pannel Thickness, ")</f>
        <v xml:space="preserve">18-8 Stainless Steel Flush-Mount Press-in Nut, 1/4"-20 Thread Size, for 0.375" Minimum Pannel Thickness, </v>
      </c>
      <c r="C10" s="2" t="str">
        <f>'McMaster Parsing'!I10</f>
        <v>94674A540</v>
      </c>
      <c r="D10" s="2">
        <f>'McMaster Parsing'!J10/'McMaster Parsing'!H10</f>
        <v>0.92500000000000004</v>
      </c>
      <c r="E10" s="2">
        <f>'McMaster Parsing'!M10</f>
        <v>0.4375</v>
      </c>
      <c r="F10" s="2" t="str">
        <f>SUBSTITUTE('McMaster Parsing'!E10, """", "")</f>
        <v>0.359</v>
      </c>
      <c r="G10" s="2" t="str">
        <f>SUBSTITUTE('McMaster Parsing'!F10, """", "")</f>
        <v>0.384</v>
      </c>
      <c r="H10" s="2" t="str">
        <f>SUBSTITUTE('McMaster Parsing'!G10, """", "")</f>
        <v>0.029</v>
      </c>
      <c r="I10" s="2">
        <f>'McMaster Parsing'!N10</f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McMaster Parsing</vt:lpstr>
      <vt:lpstr>Design Table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Robotics Team</dc:creator>
  <cp:lastModifiedBy>Spartan Robotics Team</cp:lastModifiedBy>
  <dcterms:created xsi:type="dcterms:W3CDTF">2015-12-26T01:16:39Z</dcterms:created>
  <dcterms:modified xsi:type="dcterms:W3CDTF">2015-12-26T22:40:38Z</dcterms:modified>
</cp:coreProperties>
</file>