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McMaster Parse" sheetId="1" r:id="rId1"/>
    <sheet name="Design Table" sheetId="2" r:id="rId2"/>
  </sheets>
  <calcPr calcId="145621"/>
</workbook>
</file>

<file path=xl/calcChain.xml><?xml version="1.0" encoding="utf-8"?>
<calcChain xmlns="http://schemas.openxmlformats.org/spreadsheetml/2006/main">
  <c r="G9" i="2" l="1"/>
  <c r="G3" i="2"/>
  <c r="G4" i="2"/>
  <c r="G5" i="2"/>
  <c r="G6" i="2"/>
  <c r="G7" i="2"/>
  <c r="G8" i="2"/>
  <c r="G2" i="2"/>
  <c r="A4" i="2"/>
  <c r="A5" i="2"/>
  <c r="A6" i="2"/>
  <c r="A7" i="2"/>
  <c r="A8" i="2"/>
  <c r="A9" i="2"/>
  <c r="A2" i="2"/>
  <c r="A3" i="2"/>
  <c r="B3" i="2"/>
  <c r="C3" i="2"/>
  <c r="D3" i="2"/>
  <c r="E3" i="2"/>
  <c r="F3" i="2"/>
  <c r="H3" i="2"/>
  <c r="B4" i="2"/>
  <c r="C4" i="2"/>
  <c r="D4" i="2"/>
  <c r="E4" i="2"/>
  <c r="F4" i="2"/>
  <c r="H4" i="2"/>
  <c r="B5" i="2"/>
  <c r="C5" i="2"/>
  <c r="D5" i="2"/>
  <c r="E5" i="2"/>
  <c r="F5" i="2"/>
  <c r="H5" i="2"/>
  <c r="B6" i="2"/>
  <c r="C6" i="2"/>
  <c r="D6" i="2"/>
  <c r="E6" i="2"/>
  <c r="F6" i="2"/>
  <c r="H6" i="2"/>
  <c r="B7" i="2"/>
  <c r="C7" i="2"/>
  <c r="D7" i="2"/>
  <c r="E7" i="2"/>
  <c r="F7" i="2"/>
  <c r="H7" i="2"/>
  <c r="B8" i="2"/>
  <c r="C8" i="2"/>
  <c r="D8" i="2"/>
  <c r="E8" i="2"/>
  <c r="F8" i="2"/>
  <c r="H8" i="2"/>
  <c r="B9" i="2"/>
  <c r="C9" i="2"/>
  <c r="D9" i="2"/>
  <c r="E9" i="2"/>
  <c r="F9" i="2"/>
  <c r="H9" i="2"/>
  <c r="F2" i="2"/>
  <c r="E2" i="2"/>
  <c r="D2" i="2"/>
  <c r="L5" i="1"/>
  <c r="N5" i="1" s="1"/>
  <c r="L2" i="1"/>
  <c r="N2" i="1" s="1"/>
  <c r="C2" i="2" s="1"/>
  <c r="L3" i="1"/>
  <c r="N3" i="1" s="1"/>
  <c r="L4" i="1"/>
  <c r="N4" i="1" s="1"/>
  <c r="L6" i="1"/>
  <c r="N6" i="1" s="1"/>
  <c r="L7" i="1"/>
  <c r="N7" i="1" s="1"/>
  <c r="L8" i="1"/>
  <c r="N8" i="1" s="1"/>
  <c r="L9" i="1"/>
  <c r="N9" i="1" s="1"/>
  <c r="K2" i="1"/>
  <c r="M2" i="1" s="1"/>
  <c r="B2" i="2" s="1"/>
  <c r="K3" i="1"/>
  <c r="M3" i="1" s="1"/>
  <c r="K4" i="1"/>
  <c r="M4" i="1" s="1"/>
  <c r="K6" i="1"/>
  <c r="M6" i="1" s="1"/>
  <c r="K7" i="1"/>
  <c r="M7" i="1" s="1"/>
  <c r="K8" i="1"/>
  <c r="M8" i="1" s="1"/>
  <c r="K9" i="1"/>
  <c r="M9" i="1" s="1"/>
  <c r="K5" i="1"/>
  <c r="M5" i="1" s="1"/>
  <c r="G2" i="1" l="1"/>
  <c r="H2" i="2" s="1"/>
  <c r="G3" i="1"/>
  <c r="G4" i="1"/>
  <c r="G6" i="1"/>
  <c r="G7" i="1"/>
  <c r="G8" i="1"/>
  <c r="G9" i="1"/>
  <c r="G5" i="1"/>
</calcChain>
</file>

<file path=xl/sharedStrings.xml><?xml version="1.0" encoding="utf-8"?>
<sst xmlns="http://schemas.openxmlformats.org/spreadsheetml/2006/main" count="57" uniqueCount="42">
  <si>
    <t>95615A120</t>
  </si>
  <si>
    <t>1/4"-20</t>
  </si>
  <si>
    <t>7/16"</t>
  </si>
  <si>
    <t>5/16"</t>
  </si>
  <si>
    <t>90631A005</t>
  </si>
  <si>
    <t>90631A009</t>
  </si>
  <si>
    <t>90631A411</t>
  </si>
  <si>
    <t>1/4"</t>
  </si>
  <si>
    <t>9/64"</t>
  </si>
  <si>
    <t>11/32"</t>
  </si>
  <si>
    <t>15/64"</t>
  </si>
  <si>
    <t>3/8"</t>
  </si>
  <si>
    <t>4-40</t>
  </si>
  <si>
    <t>8-32</t>
  </si>
  <si>
    <t>10-32</t>
  </si>
  <si>
    <t>Thread</t>
  </si>
  <si>
    <t>Wd.</t>
  </si>
  <si>
    <t>Ht.</t>
  </si>
  <si>
    <t>Qty</t>
  </si>
  <si>
    <t>Num</t>
  </si>
  <si>
    <t>Price</t>
  </si>
  <si>
    <t>90633A005</t>
  </si>
  <si>
    <t>90633A009</t>
  </si>
  <si>
    <t>90633A411</t>
  </si>
  <si>
    <t>90566A029</t>
  </si>
  <si>
    <t>7/64"</t>
  </si>
  <si>
    <t>11/64"</t>
  </si>
  <si>
    <t>13/64"</t>
  </si>
  <si>
    <t>Price per</t>
  </si>
  <si>
    <t>wd</t>
  </si>
  <si>
    <t>ht</t>
  </si>
  <si>
    <t>Name</t>
  </si>
  <si>
    <t>Hex Flats</t>
  </si>
  <si>
    <t>Thread Major Diameter</t>
  </si>
  <si>
    <t>Height</t>
  </si>
  <si>
    <t>Thread Dia</t>
  </si>
  <si>
    <t>Thread Pitch</t>
  </si>
  <si>
    <t>TPI</t>
  </si>
  <si>
    <t>$PRP@Vendor Part Number</t>
  </si>
  <si>
    <t>$PRP@PartName</t>
  </si>
  <si>
    <t>$PRP@Price</t>
  </si>
  <si>
    <t>Thin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</si>
</sst>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$PRP@Price" TargetMode="External"/><Relationship Id="rId2" Type="http://schemas.openxmlformats.org/officeDocument/2006/relationships/hyperlink" Target="mailto:$PRP@PartName" TargetMode="External"/><Relationship Id="rId1" Type="http://schemas.openxmlformats.org/officeDocument/2006/relationships/hyperlink" Target="mailto:$PRP@Vendor%20Part%20Numb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I1" sqref="I1:I1048576"/>
    </sheetView>
  </sheetViews>
  <sheetFormatPr defaultRowHeight="15" x14ac:dyDescent="0.25"/>
  <cols>
    <col min="4" max="4" width="6.85546875" customWidth="1"/>
    <col min="5" max="5" width="16.42578125" customWidth="1"/>
    <col min="9" max="9" width="21.85546875" bestFit="1" customWidth="1"/>
    <col min="10" max="10" width="5.85546875" customWidth="1"/>
    <col min="14" max="14" width="9" bestFit="1" customWidth="1"/>
  </cols>
  <sheetData>
    <row r="1" spans="1:14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28</v>
      </c>
      <c r="I1" t="s">
        <v>33</v>
      </c>
      <c r="J1" t="s">
        <v>37</v>
      </c>
      <c r="K1" t="s">
        <v>29</v>
      </c>
      <c r="L1" t="s">
        <v>30</v>
      </c>
      <c r="M1" t="s">
        <v>29</v>
      </c>
      <c r="N1" t="s">
        <v>30</v>
      </c>
    </row>
    <row r="2" spans="1:14" x14ac:dyDescent="0.25">
      <c r="A2" s="1" t="s">
        <v>12</v>
      </c>
      <c r="B2" t="s">
        <v>7</v>
      </c>
      <c r="C2" t="s">
        <v>8</v>
      </c>
      <c r="D2">
        <v>100</v>
      </c>
      <c r="E2" t="s">
        <v>4</v>
      </c>
      <c r="F2">
        <v>2.74</v>
      </c>
      <c r="G2">
        <f>F2/D2</f>
        <v>2.7400000000000001E-2</v>
      </c>
      <c r="I2">
        <v>0.112</v>
      </c>
      <c r="J2">
        <v>40</v>
      </c>
      <c r="K2" t="str">
        <f>SUBSTITUTE(B2, """","")</f>
        <v>1/4</v>
      </c>
      <c r="L2" t="str">
        <f>SUBSTITUTE(C2, """","")</f>
        <v>9/64</v>
      </c>
      <c r="M2">
        <f>IFERROR(IFERROR(LEFT(K2, FIND(" ", K2)-1) + MID(K2, FIND(" ", K2)+1, SEARCH("/", K2)-FIND(" ", K2)-1)/RIGHT(K2,LEN(K2)-SEARCH("/",K2)), LEFT(K2, SEARCH("/", K2)-1)/RIGHT(K2,LEN(K2)-SEARCH("/",K2))), K2)</f>
        <v>0.25</v>
      </c>
      <c r="N2">
        <f>IFERROR(IFERROR(LEFT(L2, FIND(" ", L2)-1) + MID(L2, FIND(" ", L2)+1, SEARCH("/", L2)-FIND(" ", L2)-1)/RIGHT(L2,LEN(L2)-SEARCH("/",L2)), LEFT(L2, SEARCH("/", L2)-1)/RIGHT(L2,LEN(L2)-SEARCH("/",L2))), L2)</f>
        <v>0.140625</v>
      </c>
    </row>
    <row r="3" spans="1:14" x14ac:dyDescent="0.25">
      <c r="A3" s="1" t="s">
        <v>13</v>
      </c>
      <c r="B3" t="s">
        <v>9</v>
      </c>
      <c r="C3" t="s">
        <v>10</v>
      </c>
      <c r="D3">
        <v>100</v>
      </c>
      <c r="E3" t="s">
        <v>5</v>
      </c>
      <c r="F3">
        <v>3.11</v>
      </c>
      <c r="G3">
        <f>F3/D3</f>
        <v>3.1099999999999999E-2</v>
      </c>
      <c r="I3">
        <v>0.16400000000000001</v>
      </c>
      <c r="J3">
        <v>32</v>
      </c>
      <c r="K3" t="str">
        <f>SUBSTITUTE(B3, """","")</f>
        <v>11/32</v>
      </c>
      <c r="L3" t="str">
        <f>SUBSTITUTE(C3, """","")</f>
        <v>15/64</v>
      </c>
      <c r="M3">
        <f>IFERROR(IFERROR(LEFT(K3, FIND(" ", K3)-1) + MID(K3, FIND(" ", K3)+1, SEARCH("/", K3)-FIND(" ", K3)-1)/RIGHT(K3,LEN(K3)-SEARCH("/",K3)), LEFT(K3, SEARCH("/", K3)-1)/RIGHT(K3,LEN(K3)-SEARCH("/",K3))), K3)</f>
        <v>0.34375</v>
      </c>
      <c r="N3">
        <f>IFERROR(IFERROR(LEFT(L3, FIND(" ", L3)-1) + MID(L3, FIND(" ", L3)+1, SEARCH("/", L3)-FIND(" ", L3)-1)/RIGHT(L3,LEN(L3)-SEARCH("/",L3)), LEFT(L3, SEARCH("/", L3)-1)/RIGHT(L3,LEN(L3)-SEARCH("/",L3))), L3)</f>
        <v>0.234375</v>
      </c>
    </row>
    <row r="4" spans="1:14" x14ac:dyDescent="0.25">
      <c r="A4" s="1" t="s">
        <v>14</v>
      </c>
      <c r="B4" t="s">
        <v>11</v>
      </c>
      <c r="C4" t="s">
        <v>10</v>
      </c>
      <c r="D4">
        <v>100</v>
      </c>
      <c r="E4" t="s">
        <v>6</v>
      </c>
      <c r="F4">
        <v>3.3</v>
      </c>
      <c r="G4">
        <f>F4/D4</f>
        <v>3.3000000000000002E-2</v>
      </c>
      <c r="I4">
        <v>0.19</v>
      </c>
      <c r="J4">
        <v>32</v>
      </c>
      <c r="K4" t="str">
        <f>SUBSTITUTE(B4, """","")</f>
        <v>3/8</v>
      </c>
      <c r="L4" t="str">
        <f>SUBSTITUTE(C4, """","")</f>
        <v>15/64</v>
      </c>
      <c r="M4">
        <f>IFERROR(IFERROR(LEFT(K4, FIND(" ", K4)-1) + MID(K4, FIND(" ", K4)+1, SEARCH("/", K4)-FIND(" ", K4)-1)/RIGHT(K4,LEN(K4)-SEARCH("/",K4)), LEFT(K4, SEARCH("/", K4)-1)/RIGHT(K4,LEN(K4)-SEARCH("/",K4))), K4)</f>
        <v>0.375</v>
      </c>
      <c r="N4">
        <f>IFERROR(IFERROR(LEFT(L4, FIND(" ", L4)-1) + MID(L4, FIND(" ", L4)+1, SEARCH("/", L4)-FIND(" ", L4)-1)/RIGHT(L4,LEN(L4)-SEARCH("/",L4)), LEFT(L4, SEARCH("/", L4)-1)/RIGHT(L4,LEN(L4)-SEARCH("/",L4))), L4)</f>
        <v>0.234375</v>
      </c>
    </row>
    <row r="5" spans="1:14" x14ac:dyDescent="0.25">
      <c r="A5" s="1" t="s">
        <v>1</v>
      </c>
      <c r="B5" t="s">
        <v>2</v>
      </c>
      <c r="C5" t="s">
        <v>3</v>
      </c>
      <c r="D5">
        <v>100</v>
      </c>
      <c r="E5" t="s">
        <v>0</v>
      </c>
      <c r="F5">
        <v>4.3499999999999996</v>
      </c>
      <c r="G5">
        <f>F5/D5</f>
        <v>4.3499999999999997E-2</v>
      </c>
      <c r="I5">
        <v>0.25</v>
      </c>
      <c r="J5">
        <v>20</v>
      </c>
      <c r="K5" t="str">
        <f>SUBSTITUTE(B5, """","")</f>
        <v>7/16</v>
      </c>
      <c r="L5" t="str">
        <f>SUBSTITUTE(C5, """","")</f>
        <v>5/16</v>
      </c>
      <c r="M5">
        <f>IFERROR(IFERROR(LEFT(K5, FIND(" ", K5)-1) + MID(K5, FIND(" ", K5)+1, SEARCH("/", K5)-FIND(" ", K5)-1)/RIGHT(K5,LEN(K5)-SEARCH("/",K5)), LEFT(K5, SEARCH("/", K5)-1)/RIGHT(K5,LEN(K5)-SEARCH("/",K5))), K5)</f>
        <v>0.4375</v>
      </c>
      <c r="N5">
        <f>IFERROR(IFERROR(LEFT(L5, FIND(" ", L5)-1) + MID(L5, FIND(" ", L5)+1, SEARCH("/", L5)-FIND(" ", L5)-1)/RIGHT(L5,LEN(L5)-SEARCH("/",L5)), LEFT(L5, SEARCH("/", L5)-1)/RIGHT(L5,LEN(L5)-SEARCH("/",L5))), L5)</f>
        <v>0.3125</v>
      </c>
    </row>
    <row r="6" spans="1:14" x14ac:dyDescent="0.25">
      <c r="A6" s="1" t="s">
        <v>12</v>
      </c>
      <c r="B6" t="s">
        <v>7</v>
      </c>
      <c r="C6" t="s">
        <v>25</v>
      </c>
      <c r="D6">
        <v>100</v>
      </c>
      <c r="E6" t="s">
        <v>21</v>
      </c>
      <c r="F6">
        <v>3.71</v>
      </c>
      <c r="G6">
        <f t="shared" ref="G3:G9" si="0">F6/D6</f>
        <v>3.7100000000000001E-2</v>
      </c>
      <c r="H6" t="s">
        <v>41</v>
      </c>
      <c r="I6">
        <v>0.112</v>
      </c>
      <c r="J6">
        <v>40</v>
      </c>
      <c r="K6" t="str">
        <f t="shared" ref="K3:L9" si="1">SUBSTITUTE(B6, """","")</f>
        <v>1/4</v>
      </c>
      <c r="L6" t="str">
        <f t="shared" si="1"/>
        <v>7/64</v>
      </c>
      <c r="M6">
        <f t="shared" ref="M3:N9" si="2">IFERROR(IFERROR(LEFT(K6, FIND(" ", K6)-1) + MID(K6, FIND(" ", K6)+1, SEARCH("/", K6)-FIND(" ", K6)-1)/RIGHT(K6,LEN(K6)-SEARCH("/",K6)), LEFT(K6, SEARCH("/", K6)-1)/RIGHT(K6,LEN(K6)-SEARCH("/",K6))), K6)</f>
        <v>0.25</v>
      </c>
      <c r="N6">
        <f t="shared" si="2"/>
        <v>0.109375</v>
      </c>
    </row>
    <row r="7" spans="1:14" x14ac:dyDescent="0.25">
      <c r="A7" s="1" t="s">
        <v>13</v>
      </c>
      <c r="B7" t="s">
        <v>9</v>
      </c>
      <c r="C7" t="s">
        <v>26</v>
      </c>
      <c r="D7">
        <v>100</v>
      </c>
      <c r="E7" t="s">
        <v>22</v>
      </c>
      <c r="F7">
        <v>3.23</v>
      </c>
      <c r="G7">
        <f t="shared" si="0"/>
        <v>3.2300000000000002E-2</v>
      </c>
      <c r="H7" t="s">
        <v>41</v>
      </c>
      <c r="I7">
        <v>0.16400000000000001</v>
      </c>
      <c r="J7">
        <v>32</v>
      </c>
      <c r="K7" t="str">
        <f t="shared" si="1"/>
        <v>11/32</v>
      </c>
      <c r="L7" t="str">
        <f t="shared" si="1"/>
        <v>11/64</v>
      </c>
      <c r="M7">
        <f t="shared" si="2"/>
        <v>0.34375</v>
      </c>
      <c r="N7">
        <f t="shared" si="2"/>
        <v>0.171875</v>
      </c>
    </row>
    <row r="8" spans="1:14" x14ac:dyDescent="0.25">
      <c r="A8" s="1" t="s">
        <v>14</v>
      </c>
      <c r="B8" t="s">
        <v>11</v>
      </c>
      <c r="C8" t="s">
        <v>26</v>
      </c>
      <c r="D8">
        <v>100</v>
      </c>
      <c r="E8" t="s">
        <v>23</v>
      </c>
      <c r="F8">
        <v>3.18</v>
      </c>
      <c r="G8">
        <f t="shared" si="0"/>
        <v>3.1800000000000002E-2</v>
      </c>
      <c r="H8" t="s">
        <v>41</v>
      </c>
      <c r="I8">
        <v>0.19</v>
      </c>
      <c r="J8">
        <v>32</v>
      </c>
      <c r="K8" t="str">
        <f t="shared" si="1"/>
        <v>3/8</v>
      </c>
      <c r="L8" t="str">
        <f t="shared" si="1"/>
        <v>11/64</v>
      </c>
      <c r="M8">
        <f t="shared" si="2"/>
        <v>0.375</v>
      </c>
      <c r="N8">
        <f t="shared" si="2"/>
        <v>0.171875</v>
      </c>
    </row>
    <row r="9" spans="1:14" x14ac:dyDescent="0.25">
      <c r="A9" s="1" t="s">
        <v>1</v>
      </c>
      <c r="B9" t="s">
        <v>2</v>
      </c>
      <c r="C9" t="s">
        <v>27</v>
      </c>
      <c r="D9">
        <v>100</v>
      </c>
      <c r="E9" t="s">
        <v>24</v>
      </c>
      <c r="F9">
        <v>3.65</v>
      </c>
      <c r="G9">
        <f t="shared" si="0"/>
        <v>3.6499999999999998E-2</v>
      </c>
      <c r="H9" t="s">
        <v>41</v>
      </c>
      <c r="I9">
        <v>0.25</v>
      </c>
      <c r="J9">
        <v>20</v>
      </c>
      <c r="K9" t="str">
        <f t="shared" si="1"/>
        <v>7/16</v>
      </c>
      <c r="L9" t="str">
        <f t="shared" si="1"/>
        <v>13/64</v>
      </c>
      <c r="M9">
        <f t="shared" si="2"/>
        <v>0.4375</v>
      </c>
      <c r="N9">
        <f t="shared" si="2"/>
        <v>0.203125</v>
      </c>
    </row>
    <row r="10" spans="1:14" x14ac:dyDescent="0.25">
      <c r="A10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F15" sqref="F15"/>
    </sheetView>
  </sheetViews>
  <sheetFormatPr defaultRowHeight="15" x14ac:dyDescent="0.25"/>
  <cols>
    <col min="1" max="1" width="31" bestFit="1" customWidth="1"/>
    <col min="4" max="4" width="10.42578125" bestFit="1" customWidth="1"/>
    <col min="5" max="5" width="12" bestFit="1" customWidth="1"/>
    <col min="6" max="6" width="26.140625" bestFit="1" customWidth="1"/>
    <col min="7" max="7" width="42.42578125" bestFit="1" customWidth="1"/>
    <col min="8" max="8" width="11.7109375" bestFit="1" customWidth="1"/>
  </cols>
  <sheetData>
    <row r="1" spans="1:8" x14ac:dyDescent="0.25">
      <c r="A1" t="s">
        <v>31</v>
      </c>
      <c r="B1" t="s">
        <v>32</v>
      </c>
      <c r="C1" t="s">
        <v>34</v>
      </c>
      <c r="D1" t="s">
        <v>35</v>
      </c>
      <c r="E1" t="s">
        <v>36</v>
      </c>
      <c r="F1" s="2" t="s">
        <v>38</v>
      </c>
      <c r="G1" s="2" t="s">
        <v>39</v>
      </c>
      <c r="H1" s="2" t="s">
        <v>40</v>
      </c>
    </row>
    <row r="2" spans="1:8" x14ac:dyDescent="0.25">
      <c r="A2" t="str">
        <f>CONCATENATE(IF(ISNUMBER(SEARCH("/", 'McMaster Parse'!A2)), SUBSTITUTE('McMaster Parse'!A2, "1/4""", ".25"), CONCATENATE("#", 'McMaster Parse'!A2)), " ", 'McMaster Parse'!H2, " Nylon-Insert Locknut")</f>
        <v>#4-40  Nylon-Insert Locknut</v>
      </c>
      <c r="B2">
        <f>'McMaster Parse'!M2</f>
        <v>0.25</v>
      </c>
      <c r="C2">
        <f>'McMaster Parse'!N2</f>
        <v>0.140625</v>
      </c>
      <c r="D2">
        <f>'McMaster Parse'!I2</f>
        <v>0.112</v>
      </c>
      <c r="E2">
        <f>1/'McMaster Parse'!J2</f>
        <v>2.5000000000000001E-2</v>
      </c>
      <c r="F2" t="str">
        <f>'McMaster Parse'!E2</f>
        <v>90631A005</v>
      </c>
      <c r="G2" t="str">
        <f>CONCATENATE(IF(ISNUMBER(SEARCH("/", 'McMaster Parse'!A2)), 'McMaster Parse'!A2, CONCATENATE("#", 'McMaster Parse'!A2)), " ", 'McMaster Parse'!H2, " Nylon-Insert Locknut, Zinc Plated")</f>
        <v>#4-40  Nylon-Insert Locknut, Zinc Plated</v>
      </c>
      <c r="H2">
        <f>'McMaster Parse'!G2</f>
        <v>2.7400000000000001E-2</v>
      </c>
    </row>
    <row r="3" spans="1:8" x14ac:dyDescent="0.25">
      <c r="A3" t="str">
        <f>CONCATENATE(IF(ISNUMBER(SEARCH("/", 'McMaster Parse'!A3)), SUBSTITUTE('McMaster Parse'!A3, "1/4""", ".25"), CONCATENATE("#", 'McMaster Parse'!A3)), " ", 'McMaster Parse'!H3, " Nylon-Insert Locknut")</f>
        <v>#8-32  Nylon-Insert Locknut</v>
      </c>
      <c r="B3">
        <f>'McMaster Parse'!M3</f>
        <v>0.34375</v>
      </c>
      <c r="C3">
        <f>'McMaster Parse'!N3</f>
        <v>0.234375</v>
      </c>
      <c r="D3">
        <f>'McMaster Parse'!I3</f>
        <v>0.16400000000000001</v>
      </c>
      <c r="E3">
        <f>1/'McMaster Parse'!J3</f>
        <v>3.125E-2</v>
      </c>
      <c r="F3" t="str">
        <f>'McMaster Parse'!E3</f>
        <v>90631A009</v>
      </c>
      <c r="G3" t="str">
        <f>CONCATENATE(IF(ISNUMBER(SEARCH("/", 'McMaster Parse'!A3)), 'McMaster Parse'!A3, CONCATENATE("#", 'McMaster Parse'!A3)), " ", 'McMaster Parse'!H3, " Nylon-Insert Locknut, Zinc Plated")</f>
        <v>#8-32  Nylon-Insert Locknut, Zinc Plated</v>
      </c>
      <c r="H3">
        <f>'McMaster Parse'!G3</f>
        <v>3.1099999999999999E-2</v>
      </c>
    </row>
    <row r="4" spans="1:8" x14ac:dyDescent="0.25">
      <c r="A4" t="str">
        <f>CONCATENATE(IF(ISNUMBER(SEARCH("/", 'McMaster Parse'!A4)), SUBSTITUTE('McMaster Parse'!A4, "1/4""", ".25"), CONCATENATE("#", 'McMaster Parse'!A4)), " ", 'McMaster Parse'!H4, " Nylon-Insert Locknut")</f>
        <v>#10-32  Nylon-Insert Locknut</v>
      </c>
      <c r="B4">
        <f>'McMaster Parse'!M4</f>
        <v>0.375</v>
      </c>
      <c r="C4">
        <f>'McMaster Parse'!N4</f>
        <v>0.234375</v>
      </c>
      <c r="D4">
        <f>'McMaster Parse'!I4</f>
        <v>0.19</v>
      </c>
      <c r="E4">
        <f>1/'McMaster Parse'!J4</f>
        <v>3.125E-2</v>
      </c>
      <c r="F4" t="str">
        <f>'McMaster Parse'!E4</f>
        <v>90631A411</v>
      </c>
      <c r="G4" t="str">
        <f>CONCATENATE(IF(ISNUMBER(SEARCH("/", 'McMaster Parse'!A4)), 'McMaster Parse'!A4, CONCATENATE("#", 'McMaster Parse'!A4)), " ", 'McMaster Parse'!H4, " Nylon-Insert Locknut, Zinc Plated")</f>
        <v>#10-32  Nylon-Insert Locknut, Zinc Plated</v>
      </c>
      <c r="H4">
        <f>'McMaster Parse'!G4</f>
        <v>3.3000000000000002E-2</v>
      </c>
    </row>
    <row r="5" spans="1:8" x14ac:dyDescent="0.25">
      <c r="A5" t="str">
        <f>CONCATENATE(IF(ISNUMBER(SEARCH("/", 'McMaster Parse'!A5)), SUBSTITUTE('McMaster Parse'!A5, "1/4""", ".25"), CONCATENATE("#", 'McMaster Parse'!A5)), " ", 'McMaster Parse'!H5, " Nylon-Insert Locknut")</f>
        <v>.25-20  Nylon-Insert Locknut</v>
      </c>
      <c r="B5">
        <f>'McMaster Parse'!M5</f>
        <v>0.4375</v>
      </c>
      <c r="C5">
        <f>'McMaster Parse'!N5</f>
        <v>0.3125</v>
      </c>
      <c r="D5">
        <f>'McMaster Parse'!I5</f>
        <v>0.25</v>
      </c>
      <c r="E5">
        <f>1/'McMaster Parse'!J5</f>
        <v>0.05</v>
      </c>
      <c r="F5" t="str">
        <f>'McMaster Parse'!E5</f>
        <v>95615A120</v>
      </c>
      <c r="G5" t="str">
        <f>CONCATENATE(IF(ISNUMBER(SEARCH("/", 'McMaster Parse'!A5)), 'McMaster Parse'!A5, CONCATENATE("#", 'McMaster Parse'!A5)), " ", 'McMaster Parse'!H5, " Nylon-Insert Locknut, Zinc Plated")</f>
        <v>1/4"-20  Nylon-Insert Locknut, Zinc Plated</v>
      </c>
      <c r="H5">
        <f>'McMaster Parse'!G5</f>
        <v>4.3499999999999997E-2</v>
      </c>
    </row>
    <row r="6" spans="1:8" x14ac:dyDescent="0.25">
      <c r="A6" t="str">
        <f>CONCATENATE(IF(ISNUMBER(SEARCH("/", 'McMaster Parse'!A6)), SUBSTITUTE('McMaster Parse'!A6, "1/4""", ".25"), CONCATENATE("#", 'McMaster Parse'!A6)), " ", 'McMaster Parse'!H6, " Nylon-Insert Locknut")</f>
        <v>#4-40 Thin Nylon-Insert Locknut</v>
      </c>
      <c r="B6">
        <f>'McMaster Parse'!M6</f>
        <v>0.25</v>
      </c>
      <c r="C6">
        <f>'McMaster Parse'!N6</f>
        <v>0.109375</v>
      </c>
      <c r="D6">
        <f>'McMaster Parse'!I6</f>
        <v>0.112</v>
      </c>
      <c r="E6">
        <f>1/'McMaster Parse'!J6</f>
        <v>2.5000000000000001E-2</v>
      </c>
      <c r="F6" t="str">
        <f>'McMaster Parse'!E6</f>
        <v>90633A005</v>
      </c>
      <c r="G6" t="str">
        <f>CONCATENATE(IF(ISNUMBER(SEARCH("/", 'McMaster Parse'!A6)), 'McMaster Parse'!A6, CONCATENATE("#", 'McMaster Parse'!A6)), " ", 'McMaster Parse'!H6, " Nylon-Insert Locknut, Zinc Plated")</f>
        <v>#4-40 Thin Nylon-Insert Locknut, Zinc Plated</v>
      </c>
      <c r="H6">
        <f>'McMaster Parse'!G6</f>
        <v>3.7100000000000001E-2</v>
      </c>
    </row>
    <row r="7" spans="1:8" x14ac:dyDescent="0.25">
      <c r="A7" t="str">
        <f>CONCATENATE(IF(ISNUMBER(SEARCH("/", 'McMaster Parse'!A7)), SUBSTITUTE('McMaster Parse'!A7, "1/4""", ".25"), CONCATENATE("#", 'McMaster Parse'!A7)), " ", 'McMaster Parse'!H7, " Nylon-Insert Locknut")</f>
        <v>#8-32 Thin Nylon-Insert Locknut</v>
      </c>
      <c r="B7">
        <f>'McMaster Parse'!M7</f>
        <v>0.34375</v>
      </c>
      <c r="C7">
        <f>'McMaster Parse'!N7</f>
        <v>0.171875</v>
      </c>
      <c r="D7">
        <f>'McMaster Parse'!I7</f>
        <v>0.16400000000000001</v>
      </c>
      <c r="E7">
        <f>1/'McMaster Parse'!J7</f>
        <v>3.125E-2</v>
      </c>
      <c r="F7" t="str">
        <f>'McMaster Parse'!E7</f>
        <v>90633A009</v>
      </c>
      <c r="G7" t="str">
        <f>CONCATENATE(IF(ISNUMBER(SEARCH("/", 'McMaster Parse'!A7)), 'McMaster Parse'!A7, CONCATENATE("#", 'McMaster Parse'!A7)), " ", 'McMaster Parse'!H7, " Nylon-Insert Locknut, Zinc Plated")</f>
        <v>#8-32 Thin Nylon-Insert Locknut, Zinc Plated</v>
      </c>
      <c r="H7">
        <f>'McMaster Parse'!G7</f>
        <v>3.2300000000000002E-2</v>
      </c>
    </row>
    <row r="8" spans="1:8" x14ac:dyDescent="0.25">
      <c r="A8" t="str">
        <f>CONCATENATE(IF(ISNUMBER(SEARCH("/", 'McMaster Parse'!A8)), SUBSTITUTE('McMaster Parse'!A8, "1/4""", ".25"), CONCATENATE("#", 'McMaster Parse'!A8)), " ", 'McMaster Parse'!H8, " Nylon-Insert Locknut")</f>
        <v>#10-32 Thin Nylon-Insert Locknut</v>
      </c>
      <c r="B8">
        <f>'McMaster Parse'!M8</f>
        <v>0.375</v>
      </c>
      <c r="C8">
        <f>'McMaster Parse'!N8</f>
        <v>0.171875</v>
      </c>
      <c r="D8">
        <f>'McMaster Parse'!I8</f>
        <v>0.19</v>
      </c>
      <c r="E8">
        <f>1/'McMaster Parse'!J8</f>
        <v>3.125E-2</v>
      </c>
      <c r="F8" t="str">
        <f>'McMaster Parse'!E8</f>
        <v>90633A411</v>
      </c>
      <c r="G8" t="str">
        <f>CONCATENATE(IF(ISNUMBER(SEARCH("/", 'McMaster Parse'!A8)), 'McMaster Parse'!A8, CONCATENATE("#", 'McMaster Parse'!A8)), " ", 'McMaster Parse'!H8, " Nylon-Insert Locknut, Zinc Plated")</f>
        <v>#10-32 Thin Nylon-Insert Locknut, Zinc Plated</v>
      </c>
      <c r="H8">
        <f>'McMaster Parse'!G8</f>
        <v>3.1800000000000002E-2</v>
      </c>
    </row>
    <row r="9" spans="1:8" x14ac:dyDescent="0.25">
      <c r="A9" t="str">
        <f>CONCATENATE(IF(ISNUMBER(SEARCH("/", 'McMaster Parse'!A9)), SUBSTITUTE('McMaster Parse'!A9, "1/4""", ".25"), CONCATENATE("#", 'McMaster Parse'!A9)), " ", 'McMaster Parse'!H9, " Nylon-Insert Locknut")</f>
        <v>.25-20 Thin Nylon-Insert Locknut</v>
      </c>
      <c r="B9">
        <f>'McMaster Parse'!M9</f>
        <v>0.4375</v>
      </c>
      <c r="C9">
        <f>'McMaster Parse'!N9</f>
        <v>0.203125</v>
      </c>
      <c r="D9">
        <f>'McMaster Parse'!I9</f>
        <v>0.25</v>
      </c>
      <c r="E9">
        <f>1/'McMaster Parse'!J9</f>
        <v>0.05</v>
      </c>
      <c r="F9" t="str">
        <f>'McMaster Parse'!E9</f>
        <v>90566A029</v>
      </c>
      <c r="G9" t="str">
        <f>CONCATENATE(IF(ISNUMBER(SEARCH("/", 'McMaster Parse'!A9)), 'McMaster Parse'!A9, CONCATENATE("#", 'McMaster Parse'!A9)), " ", 'McMaster Parse'!H9, " Nylon-Insert Locknut, Zinc Plated")</f>
        <v>1/4"-20 Thin Nylon-Insert Locknut, Zinc Plated</v>
      </c>
      <c r="H9">
        <f>'McMaster Parse'!G9</f>
        <v>3.6499999999999998E-2</v>
      </c>
    </row>
  </sheetData>
  <hyperlinks>
    <hyperlink ref="F1" r:id="rId1"/>
    <hyperlink ref="G1" r:id="rId2"/>
    <hyperlink ref="H1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McMaster Parse</vt:lpstr>
      <vt:lpstr>Design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Spartan Robotics Team</dc:creator>
  <cp:lastModifiedBy>Spartan Robotics Team</cp:lastModifiedBy>
  <dcterms:created xsi:type="dcterms:W3CDTF">2015-11-29T06:32:19Z</dcterms:created>
  <dcterms:modified xsi:type="dcterms:W3CDTF">2015-11-29T07:04:32Z</dcterms:modified>
</cp:coreProperties>
</file>