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NORMS-R/CASL-2 COMPS/SMOOTHED MEDIAN SD SHEETS/"/>
    </mc:Choice>
  </mc:AlternateContent>
  <xr:revisionPtr revIDLastSave="0" documentId="13_ncr:1_{FE1F26AE-43A5-8D48-8B40-33ED39D99697}" xr6:coauthVersionLast="40" xr6:coauthVersionMax="40" xr10:uidLastSave="{00000000-0000-0000-0000-000000000000}"/>
  <bookViews>
    <workbookView xWindow="0" yWindow="0" windowWidth="51200" windowHeight="28800" activeTab="3" xr2:uid="{467CD38C-AD44-054C-87C2-A32E1D46ADAF}"/>
  </bookViews>
  <sheets>
    <sheet name="Excel Smoothed Medians SDs" sheetId="1" r:id="rId1"/>
    <sheet name="R Smoothed Medians SDs" sheetId="2" r:id="rId2"/>
    <sheet name="R vs Excel Comp" sheetId="3" r:id="rId3"/>
    <sheet name="Raw Means comp" sheetId="4" r:id="rId4"/>
  </sheets>
  <externalReferences>
    <externalReference r:id="rId5"/>
    <externalReference r:id="rId6"/>
  </externalReferences>
  <definedNames>
    <definedName name="aFreqPerc" localSheetId="2">'[1]Freq Tables'!$F$12:$F$27</definedName>
    <definedName name="aFreqPerc" localSheetId="3">'[1]Freq Tables'!$F$12:$F$27</definedName>
    <definedName name="aFreqPerc">'[2]Freq Tables'!$F$12:$F$27</definedName>
    <definedName name="bCumPerc" localSheetId="2">'[1]Freq Tables'!$G$12:$G$27</definedName>
    <definedName name="bCumPerc" localSheetId="3">'[1]Freq Tables'!$G$12:$G$27</definedName>
    <definedName name="bCumPerc">'[2]Freq Tables'!$G$12:$G$27</definedName>
    <definedName name="Hi1Perc" localSheetId="2">'[1]Freq Tables'!$B$5</definedName>
    <definedName name="Hi1Perc" localSheetId="3">'[1]Freq Tables'!$B$5</definedName>
    <definedName name="Hi1Perc">'[2]Freq Tables'!$B$5</definedName>
    <definedName name="Hi2Perc" localSheetId="2">'[1]Freq Tables'!$B$6</definedName>
    <definedName name="Hi2Perc" localSheetId="3">'[1]Freq Tables'!$B$6</definedName>
    <definedName name="Hi2Perc">'[2]Freq Tables'!$B$6</definedName>
    <definedName name="Lo1Perc" localSheetId="2">'[1]Freq Tables'!$B$2</definedName>
    <definedName name="Lo1Perc" localSheetId="3">'[1]Freq Tables'!$B$2</definedName>
    <definedName name="Lo1Perc">'[2]Freq Tables'!$B$2</definedName>
    <definedName name="Lo2Perc" localSheetId="2">'[1]Freq Tables'!$B$3</definedName>
    <definedName name="Lo2Perc" localSheetId="3">'[1]Freq Tables'!$B$3</definedName>
    <definedName name="Lo2Perc">'[2]Freq Tables'!$B$3</definedName>
    <definedName name="Median" localSheetId="2">'[1]Freq Tables'!$B$4</definedName>
    <definedName name="Median" localSheetId="3">'[1]Freq Tables'!$B$4</definedName>
    <definedName name="Median">'[2]Freq Tables'!$B$4</definedName>
    <definedName name="zlook" localSheetId="2">'[1]Freq Tables'!$H$2:$I$11</definedName>
    <definedName name="zlook" localSheetId="3">'[1]Freq Tables'!$H$2:$I$11</definedName>
    <definedName name="zlook">'[2]Freq Tables'!$H$2:$I$11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32" i="4" l="1" a="1"/>
  <c r="P32" i="4" s="1"/>
  <c r="O32" i="4" a="1"/>
  <c r="O32" i="4" s="1"/>
  <c r="M32" i="4" a="1"/>
  <c r="M32" i="4" s="1"/>
  <c r="L32" i="4" a="1"/>
  <c r="L32" i="4" s="1"/>
  <c r="H32" i="4" a="1"/>
  <c r="H32" i="4" s="1"/>
  <c r="G32" i="4" a="1"/>
  <c r="G32" i="4" s="1"/>
  <c r="P31" i="4"/>
  <c r="O31" i="4"/>
  <c r="M31" i="4"/>
  <c r="L31" i="4"/>
  <c r="H31" i="4"/>
  <c r="G31" i="4"/>
  <c r="P30" i="4"/>
  <c r="O30" i="4"/>
  <c r="M30" i="4"/>
  <c r="L30" i="4"/>
  <c r="H30" i="4"/>
  <c r="G30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4" i="4"/>
  <c r="P4" i="4" s="1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4" i="4"/>
  <c r="L3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4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" i="4"/>
  <c r="J3" i="3" l="1"/>
  <c r="M29" i="3" l="1"/>
  <c r="L29" i="3"/>
  <c r="K29" i="3"/>
  <c r="J29" i="3"/>
  <c r="M28" i="3"/>
  <c r="L28" i="3"/>
  <c r="K28" i="3"/>
  <c r="J28" i="3"/>
  <c r="M27" i="3"/>
  <c r="L27" i="3"/>
  <c r="K27" i="3"/>
  <c r="J27" i="3"/>
  <c r="M26" i="3"/>
  <c r="L26" i="3"/>
  <c r="K26" i="3"/>
  <c r="J26" i="3"/>
  <c r="M25" i="3"/>
  <c r="L25" i="3"/>
  <c r="K25" i="3"/>
  <c r="J25" i="3"/>
  <c r="M24" i="3"/>
  <c r="L24" i="3"/>
  <c r="K24" i="3"/>
  <c r="J24" i="3"/>
  <c r="M23" i="3"/>
  <c r="L23" i="3"/>
  <c r="K23" i="3"/>
  <c r="J23" i="3"/>
  <c r="M22" i="3"/>
  <c r="L22" i="3"/>
  <c r="K22" i="3"/>
  <c r="J22" i="3"/>
  <c r="M21" i="3"/>
  <c r="L21" i="3"/>
  <c r="K21" i="3"/>
  <c r="J21" i="3"/>
  <c r="M20" i="3"/>
  <c r="L20" i="3"/>
  <c r="K20" i="3"/>
  <c r="J20" i="3"/>
  <c r="M19" i="3"/>
  <c r="L19" i="3"/>
  <c r="K19" i="3"/>
  <c r="J19" i="3"/>
  <c r="M18" i="3"/>
  <c r="L18" i="3"/>
  <c r="K18" i="3"/>
  <c r="J18" i="3"/>
  <c r="M17" i="3"/>
  <c r="L17" i="3"/>
  <c r="K17" i="3"/>
  <c r="J17" i="3"/>
  <c r="M16" i="3"/>
  <c r="L16" i="3"/>
  <c r="K16" i="3"/>
  <c r="J16" i="3"/>
  <c r="M15" i="3"/>
  <c r="L15" i="3"/>
  <c r="K15" i="3"/>
  <c r="J15" i="3"/>
  <c r="M14" i="3"/>
  <c r="L14" i="3"/>
  <c r="K14" i="3"/>
  <c r="J14" i="3"/>
  <c r="M13" i="3"/>
  <c r="L13" i="3"/>
  <c r="K13" i="3"/>
  <c r="J13" i="3"/>
  <c r="M12" i="3"/>
  <c r="L12" i="3"/>
  <c r="K12" i="3"/>
  <c r="J12" i="3"/>
  <c r="M11" i="3"/>
  <c r="L11" i="3"/>
  <c r="K11" i="3"/>
  <c r="J11" i="3"/>
  <c r="M10" i="3"/>
  <c r="L10" i="3"/>
  <c r="K10" i="3"/>
  <c r="J10" i="3"/>
  <c r="M9" i="3"/>
  <c r="L9" i="3"/>
  <c r="K9" i="3"/>
  <c r="J9" i="3"/>
  <c r="M8" i="3"/>
  <c r="L8" i="3"/>
  <c r="K8" i="3"/>
  <c r="J8" i="3"/>
  <c r="M7" i="3"/>
  <c r="L7" i="3"/>
  <c r="K7" i="3"/>
  <c r="J7" i="3"/>
  <c r="M6" i="3"/>
  <c r="L6" i="3"/>
  <c r="K6" i="3"/>
  <c r="J6" i="3"/>
  <c r="M5" i="3"/>
  <c r="L5" i="3"/>
  <c r="K5" i="3"/>
  <c r="J5" i="3"/>
  <c r="J30" i="3" s="1"/>
  <c r="M4" i="3"/>
  <c r="M31" i="3" s="1"/>
  <c r="L4" i="3"/>
  <c r="K4" i="3"/>
  <c r="J4" i="3"/>
  <c r="J31" i="3" s="1"/>
  <c r="L3" i="3"/>
  <c r="K3" i="3"/>
  <c r="K30" i="3" l="1"/>
  <c r="K32" i="3" a="1"/>
  <c r="K32" i="3" s="1"/>
  <c r="J32" i="3" a="1"/>
  <c r="J32" i="3" s="1"/>
  <c r="M30" i="3"/>
  <c r="M32" i="3" a="1"/>
  <c r="M32" i="3" s="1"/>
  <c r="L30" i="3"/>
  <c r="L32" i="3" a="1"/>
  <c r="L32" i="3" s="1"/>
  <c r="K31" i="3"/>
  <c r="L31" i="3"/>
  <c r="J29" i="1"/>
  <c r="I29" i="1"/>
  <c r="H29" i="1"/>
  <c r="F29" i="1"/>
  <c r="J28" i="1"/>
  <c r="I28" i="1"/>
  <c r="H28" i="1"/>
  <c r="K28" i="1" s="1"/>
  <c r="F28" i="1"/>
  <c r="J27" i="1"/>
  <c r="I27" i="1"/>
  <c r="H27" i="1"/>
  <c r="F27" i="1"/>
  <c r="J26" i="1"/>
  <c r="I26" i="1"/>
  <c r="H26" i="1"/>
  <c r="F26" i="1"/>
  <c r="J25" i="1"/>
  <c r="I25" i="1"/>
  <c r="H25" i="1"/>
  <c r="F25" i="1"/>
  <c r="J24" i="1"/>
  <c r="I24" i="1"/>
  <c r="H24" i="1"/>
  <c r="F24" i="1"/>
  <c r="J23" i="1"/>
  <c r="I23" i="1"/>
  <c r="H23" i="1"/>
  <c r="F23" i="1"/>
  <c r="J22" i="1"/>
  <c r="I22" i="1"/>
  <c r="H22" i="1"/>
  <c r="F22" i="1"/>
  <c r="J21" i="1"/>
  <c r="I21" i="1"/>
  <c r="H21" i="1"/>
  <c r="F21" i="1"/>
  <c r="J20" i="1"/>
  <c r="I20" i="1"/>
  <c r="H20" i="1"/>
  <c r="K20" i="1" s="1"/>
  <c r="F20" i="1"/>
  <c r="J19" i="1"/>
  <c r="I19" i="1"/>
  <c r="H19" i="1"/>
  <c r="F19" i="1"/>
  <c r="J18" i="1"/>
  <c r="I18" i="1"/>
  <c r="H18" i="1"/>
  <c r="F18" i="1"/>
  <c r="J17" i="1"/>
  <c r="I17" i="1"/>
  <c r="H17" i="1"/>
  <c r="F17" i="1"/>
  <c r="J16" i="1"/>
  <c r="I16" i="1"/>
  <c r="H16" i="1"/>
  <c r="K16" i="1" s="1"/>
  <c r="F16" i="1"/>
  <c r="J15" i="1"/>
  <c r="I15" i="1"/>
  <c r="H15" i="1"/>
  <c r="F15" i="1"/>
  <c r="J14" i="1"/>
  <c r="I14" i="1"/>
  <c r="H14" i="1"/>
  <c r="K15" i="1" s="1"/>
  <c r="F14" i="1"/>
  <c r="J13" i="1"/>
  <c r="I13" i="1"/>
  <c r="H13" i="1"/>
  <c r="F13" i="1"/>
  <c r="J12" i="1"/>
  <c r="I12" i="1"/>
  <c r="H12" i="1"/>
  <c r="K12" i="1" s="1"/>
  <c r="F12" i="1"/>
  <c r="J11" i="1"/>
  <c r="I11" i="1"/>
  <c r="H11" i="1"/>
  <c r="F11" i="1"/>
  <c r="J10" i="1"/>
  <c r="I10" i="1"/>
  <c r="H10" i="1"/>
  <c r="F10" i="1"/>
  <c r="J9" i="1"/>
  <c r="I9" i="1"/>
  <c r="H9" i="1"/>
  <c r="F9" i="1"/>
  <c r="J8" i="1"/>
  <c r="I8" i="1"/>
  <c r="H8" i="1"/>
  <c r="F8" i="1"/>
  <c r="J7" i="1"/>
  <c r="I7" i="1"/>
  <c r="H7" i="1"/>
  <c r="F7" i="1"/>
  <c r="J6" i="1"/>
  <c r="I6" i="1"/>
  <c r="H6" i="1"/>
  <c r="F6" i="1"/>
  <c r="J5" i="1"/>
  <c r="I5" i="1"/>
  <c r="H5" i="1"/>
  <c r="F5" i="1"/>
  <c r="J4" i="1"/>
  <c r="I4" i="1"/>
  <c r="H4" i="1"/>
  <c r="K4" i="1" s="1"/>
  <c r="F4" i="1"/>
  <c r="J3" i="1"/>
  <c r="I3" i="1"/>
  <c r="H3" i="1"/>
  <c r="K24" i="1" l="1"/>
  <c r="K23" i="1"/>
  <c r="K5" i="1"/>
  <c r="K10" i="1"/>
  <c r="K19" i="1"/>
  <c r="K21" i="1"/>
  <c r="K29" i="1"/>
  <c r="K8" i="1"/>
  <c r="K11" i="1"/>
  <c r="K17" i="1"/>
  <c r="K25" i="1"/>
  <c r="K13" i="1"/>
  <c r="K27" i="1"/>
  <c r="K18" i="1"/>
  <c r="K26" i="1"/>
  <c r="K7" i="1"/>
  <c r="K9" i="1"/>
  <c r="K6" i="1"/>
  <c r="K14" i="1"/>
  <c r="K22" i="1"/>
</calcChain>
</file>

<file path=xl/sharedStrings.xml><?xml version="1.0" encoding="utf-8"?>
<sst xmlns="http://schemas.openxmlformats.org/spreadsheetml/2006/main" count="149" uniqueCount="59">
  <si>
    <t>Raw Medians and Percentile Estimated SDs</t>
  </si>
  <si>
    <t>Smoothed (Calculated) "means" and "SDs"</t>
  </si>
  <si>
    <t>group</t>
  </si>
  <si>
    <t>agestrat</t>
  </si>
  <si>
    <t>Median</t>
  </si>
  <si>
    <t>Lo SD</t>
  </si>
  <si>
    <t>Hi SD</t>
  </si>
  <si>
    <t>ES</t>
  </si>
  <si>
    <t>a0500</t>
  </si>
  <si>
    <t>a0530</t>
  </si>
  <si>
    <t>a0560</t>
  </si>
  <si>
    <t>a0590</t>
  </si>
  <si>
    <t>a0600</t>
  </si>
  <si>
    <t>a0630</t>
  </si>
  <si>
    <t>a0660</t>
  </si>
  <si>
    <t>a0690</t>
  </si>
  <si>
    <t>a0700</t>
  </si>
  <si>
    <t>a0730</t>
  </si>
  <si>
    <t>a0760</t>
  </si>
  <si>
    <t>a0790</t>
  </si>
  <si>
    <t>a0800</t>
  </si>
  <si>
    <t>a0860</t>
  </si>
  <si>
    <t>a0900</t>
  </si>
  <si>
    <t>a0960</t>
  </si>
  <si>
    <t>a1000</t>
  </si>
  <si>
    <t>a1060</t>
  </si>
  <si>
    <t>a1100</t>
  </si>
  <si>
    <t>a1160</t>
  </si>
  <si>
    <t>a1200</t>
  </si>
  <si>
    <t>a1260</t>
  </si>
  <si>
    <t>a1300</t>
  </si>
  <si>
    <t>a1400</t>
  </si>
  <si>
    <t>a1500</t>
  </si>
  <si>
    <t>a1618</t>
  </si>
  <si>
    <t>a1921</t>
  </si>
  <si>
    <t xml:space="preserve">note: starting on this tab, the number of age strats goes down from 29 to 27, based on a change that </t>
  </si>
  <si>
    <t>Kristen made in the requirements. This change within a norms workbook will only appear for ANT and SYN age norms</t>
  </si>
  <si>
    <t>NA</t>
  </si>
  <si>
    <t>ES_hat</t>
  </si>
  <si>
    <t>hi_SD_hat</t>
  </si>
  <si>
    <t>lo_SD_hat</t>
  </si>
  <si>
    <t>median_hat</t>
  </si>
  <si>
    <t>hi_SD</t>
  </si>
  <si>
    <t>lo_SD</t>
  </si>
  <si>
    <t>median</t>
  </si>
  <si>
    <t>Excel</t>
  </si>
  <si>
    <t>R</t>
  </si>
  <si>
    <t>Diff</t>
  </si>
  <si>
    <t>SUM</t>
  </si>
  <si>
    <t>AVG</t>
  </si>
  <si>
    <t>AVG ABS VALUES</t>
  </si>
  <si>
    <t>Raw Means</t>
  </si>
  <si>
    <t>mean</t>
  </si>
  <si>
    <t>R smooth</t>
  </si>
  <si>
    <t>Excel smooth</t>
  </si>
  <si>
    <t>Excel vs Raw diff</t>
  </si>
  <si>
    <t>R vs Raw diff</t>
  </si>
  <si>
    <t>Excel diff minus R diff</t>
  </si>
  <si>
    <t>AVG ABS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</si>
</sst>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0"/>
    <numFmt numFmtId="169" formatCode="0.0000"/>
  </numFmts>
  <fonts count="9" x14ac:knownFonts="1">
    <font>
      <sz val="1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0"/>
      <color rgb="FF0070C0"/>
      <name val="Arial"/>
      <family val="2"/>
    </font>
    <font>
      <b/>
      <sz val="10"/>
      <color rgb="FFFF0000"/>
      <name val="Arial"/>
      <family val="2"/>
    </font>
    <font>
      <b/>
      <sz val="10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2" fontId="0" fillId="0" borderId="0" xfId="0" applyNumberFormat="1" applyFont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2" fontId="0" fillId="0" borderId="0" xfId="0" quotePrefix="1" applyNumberFormat="1" applyFont="1" applyFill="1"/>
    <xf numFmtId="0" fontId="1" fillId="0" borderId="0" xfId="1"/>
    <xf numFmtId="0" fontId="3" fillId="0" borderId="0" xfId="0" applyFont="1"/>
    <xf numFmtId="43" fontId="0" fillId="0" borderId="0" xfId="2" applyFont="1" applyAlignment="1">
      <alignment horizontal="center" vertical="center"/>
    </xf>
    <xf numFmtId="43" fontId="5" fillId="0" borderId="1" xfId="2" quotePrefix="1" applyFont="1" applyFill="1" applyBorder="1" applyAlignment="1">
      <alignment horizontal="center" vertical="center"/>
    </xf>
    <xf numFmtId="43" fontId="0" fillId="0" borderId="2" xfId="2" applyFont="1" applyBorder="1" applyAlignment="1">
      <alignment horizontal="center" vertical="center"/>
    </xf>
    <xf numFmtId="164" fontId="0" fillId="0" borderId="0" xfId="0" applyNumberFormat="1"/>
    <xf numFmtId="43" fontId="5" fillId="0" borderId="0" xfId="2" quotePrefix="1" applyFont="1" applyFill="1" applyBorder="1" applyAlignment="1">
      <alignment horizontal="center" vertical="center"/>
    </xf>
    <xf numFmtId="43" fontId="5" fillId="0" borderId="3" xfId="2" applyFont="1" applyBorder="1" applyAlignment="1">
      <alignment horizontal="center" vertical="center"/>
    </xf>
    <xf numFmtId="164" fontId="6" fillId="0" borderId="0" xfId="0" applyNumberFormat="1" applyFont="1"/>
    <xf numFmtId="0" fontId="6" fillId="0" borderId="0" xfId="0" applyFont="1"/>
    <xf numFmtId="0" fontId="7" fillId="0" borderId="0" xfId="0" applyFont="1"/>
    <xf numFmtId="164" fontId="7" fillId="0" borderId="0" xfId="0" applyNumberFormat="1" applyFont="1"/>
    <xf numFmtId="169" fontId="7" fillId="0" borderId="0" xfId="0" applyNumberFormat="1" applyFont="1"/>
    <xf numFmtId="2" fontId="0" fillId="0" borderId="0" xfId="0" applyNumberFormat="1"/>
    <xf numFmtId="2" fontId="0" fillId="0" borderId="2" xfId="2" applyNumberFormat="1" applyFont="1" applyBorder="1" applyAlignment="1">
      <alignment horizontal="center" vertical="center"/>
    </xf>
    <xf numFmtId="2" fontId="0" fillId="0" borderId="0" xfId="2" applyNumberFormat="1" applyFont="1" applyBorder="1" applyAlignment="1">
      <alignment horizontal="center" vertical="center"/>
    </xf>
    <xf numFmtId="2" fontId="1" fillId="0" borderId="0" xfId="1" applyNumberFormat="1"/>
    <xf numFmtId="169" fontId="8" fillId="0" borderId="0" xfId="0" applyNumberFormat="1" applyFont="1"/>
    <xf numFmtId="0" fontId="8" fillId="0" borderId="0" xfId="0" applyFont="1"/>
    <xf numFmtId="2" fontId="7" fillId="0" borderId="0" xfId="0" applyNumberFormat="1" applyFont="1"/>
  </cellXfs>
  <cellStyles count="3">
    <cellStyle name="Comma 2" xfId="2" xr:uid="{D10C8A6C-0BAE-1841-B3B8-5A406FB18C96}"/>
    <cellStyle name="Normal" xfId="0" builtinId="0"/>
    <cellStyle name="Normal 2" xfId="1" xr:uid="{3ED428B3-D82D-4243-A650-AF9B75B77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'Excel Smoothed Medians SDs'!$C$2</c:f>
              <c:strCache>
                <c:ptCount val="1"/>
                <c:pt idx="0">
                  <c:v>Median</c:v>
                </c:pt>
              </c:strCache>
            </c:strRef>
          </c:tx>
          <c:spPr>
            <a:ln w="47625">
              <a:noFill/>
            </a:ln>
          </c:spPr>
          <c:trendline>
            <c:trendlineType val="poly"/>
            <c:order val="3"/>
            <c:dispRSqr val="1"/>
            <c:dispEq val="1"/>
            <c:trendlineLbl>
              <c:layout>
                <c:manualLayout>
                  <c:x val="0.34141355959389103"/>
                  <c:y val="-0.43546069542633498"/>
                </c:manualLayout>
              </c:layout>
              <c:numFmt formatCode="General" sourceLinked="0"/>
            </c:trendlineLbl>
          </c:trendline>
          <c:yVal>
            <c:numRef>
              <c:f>'Excel Smoothed Medians SDs'!$C$3:$C$29</c:f>
              <c:numCache>
                <c:formatCode>0.00</c:formatCode>
                <c:ptCount val="27"/>
                <c:pt idx="0">
                  <c:v>10.09090909090909</c:v>
                </c:pt>
                <c:pt idx="1">
                  <c:v>11.571428571428571</c:v>
                </c:pt>
                <c:pt idx="2">
                  <c:v>12.055555555555555</c:v>
                </c:pt>
                <c:pt idx="3">
                  <c:v>12.8</c:v>
                </c:pt>
                <c:pt idx="4">
                  <c:v>15.125</c:v>
                </c:pt>
                <c:pt idx="5">
                  <c:v>13.833333333333332</c:v>
                </c:pt>
                <c:pt idx="6">
                  <c:v>16.375</c:v>
                </c:pt>
                <c:pt idx="7">
                  <c:v>16.8</c:v>
                </c:pt>
                <c:pt idx="8">
                  <c:v>21</c:v>
                </c:pt>
                <c:pt idx="9">
                  <c:v>21.611111111111111</c:v>
                </c:pt>
                <c:pt idx="10">
                  <c:v>19</c:v>
                </c:pt>
                <c:pt idx="11">
                  <c:v>22.625</c:v>
                </c:pt>
                <c:pt idx="12">
                  <c:v>25.5</c:v>
                </c:pt>
                <c:pt idx="13">
                  <c:v>26.75</c:v>
                </c:pt>
                <c:pt idx="14">
                  <c:v>29.142857142857142</c:v>
                </c:pt>
                <c:pt idx="15">
                  <c:v>29.722222222222221</c:v>
                </c:pt>
                <c:pt idx="16">
                  <c:v>30</c:v>
                </c:pt>
                <c:pt idx="17">
                  <c:v>31.444444444444443</c:v>
                </c:pt>
                <c:pt idx="18">
                  <c:v>34.333333333333336</c:v>
                </c:pt>
                <c:pt idx="19">
                  <c:v>35.333333333333336</c:v>
                </c:pt>
                <c:pt idx="20">
                  <c:v>36.125</c:v>
                </c:pt>
                <c:pt idx="21">
                  <c:v>37.5</c:v>
                </c:pt>
                <c:pt idx="22">
                  <c:v>37.75</c:v>
                </c:pt>
                <c:pt idx="23">
                  <c:v>38.166666666666664</c:v>
                </c:pt>
                <c:pt idx="24">
                  <c:v>42.75</c:v>
                </c:pt>
                <c:pt idx="25">
                  <c:v>46.666666666666664</c:v>
                </c:pt>
                <c:pt idx="26">
                  <c:v>43.970588235294116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81-E943-9BD5-17C195106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095560"/>
        <c:axId val="2144098424"/>
      </c:scatterChart>
      <c:valAx>
        <c:axId val="2144095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098424"/>
        <c:crosses val="autoZero"/>
        <c:crossBetween val="midCat"/>
      </c:valAx>
      <c:valAx>
        <c:axId val="21440984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440955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 SD</a:t>
            </a:r>
            <a:endParaRPr lang="en-US" baseline="0"/>
          </a:p>
        </c:rich>
      </c:tx>
      <c:layout>
        <c:manualLayout>
          <c:xMode val="edge"/>
          <c:yMode val="edge"/>
          <c:x val="1.46328572724511E-3"/>
          <c:y val="0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'Excel Smoothed Medians SDs'!$D$2</c:f>
              <c:strCache>
                <c:ptCount val="1"/>
                <c:pt idx="0">
                  <c:v>Lo SD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1543324490754402"/>
                  <c:y val="-0.17441392292897701"/>
                </c:manualLayout>
              </c:layout>
              <c:numFmt formatCode="General" sourceLinked="0"/>
            </c:trendlineLbl>
          </c:trendline>
          <c:yVal>
            <c:numRef>
              <c:f>'Excel Smoothed Medians SDs'!$D$3:$D$29</c:f>
              <c:numCache>
                <c:formatCode>0.00</c:formatCode>
                <c:ptCount val="27"/>
                <c:pt idx="0">
                  <c:v>5.4798867152923201</c:v>
                </c:pt>
                <c:pt idx="1">
                  <c:v>6.1348604427108562</c:v>
                </c:pt>
                <c:pt idx="2">
                  <c:v>8.0041234465644724</c:v>
                </c:pt>
                <c:pt idx="3">
                  <c:v>4.243623976321774</c:v>
                </c:pt>
                <c:pt idx="4">
                  <c:v>5.8940840646635317</c:v>
                </c:pt>
                <c:pt idx="5">
                  <c:v>4.2110269780909562</c:v>
                </c:pt>
                <c:pt idx="6">
                  <c:v>7.6086046833442511</c:v>
                </c:pt>
                <c:pt idx="7">
                  <c:v>4.4140782947955657</c:v>
                </c:pt>
                <c:pt idx="8">
                  <c:v>6.9713833451392038</c:v>
                </c:pt>
                <c:pt idx="9">
                  <c:v>5.2540027313518545</c:v>
                </c:pt>
                <c:pt idx="10">
                  <c:v>5.3909358184177485</c:v>
                </c:pt>
                <c:pt idx="11">
                  <c:v>7.4522165141542551</c:v>
                </c:pt>
                <c:pt idx="12">
                  <c:v>8.7897876036315168</c:v>
                </c:pt>
                <c:pt idx="13">
                  <c:v>6.2045959273049842</c:v>
                </c:pt>
                <c:pt idx="14">
                  <c:v>7.7069285705991186</c:v>
                </c:pt>
                <c:pt idx="15">
                  <c:v>7.3809725932033139</c:v>
                </c:pt>
                <c:pt idx="16">
                  <c:v>5.1870120401659161</c:v>
                </c:pt>
                <c:pt idx="17">
                  <c:v>7.9922549419260722</c:v>
                </c:pt>
                <c:pt idx="18">
                  <c:v>5.1339975738576529</c:v>
                </c:pt>
                <c:pt idx="19">
                  <c:v>4.9472278367464106</c:v>
                </c:pt>
                <c:pt idx="20">
                  <c:v>5.8637101267591971</c:v>
                </c:pt>
                <c:pt idx="21">
                  <c:v>5.8137435013637653</c:v>
                </c:pt>
                <c:pt idx="22">
                  <c:v>5.8681940923745008</c:v>
                </c:pt>
                <c:pt idx="23">
                  <c:v>6.7339946593902109</c:v>
                </c:pt>
                <c:pt idx="24">
                  <c:v>6.8863341665370719</c:v>
                </c:pt>
                <c:pt idx="25">
                  <c:v>8.4304872287505503</c:v>
                </c:pt>
                <c:pt idx="26">
                  <c:v>4.9702725911708949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30-BC4D-989F-2D56D7B11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130088"/>
        <c:axId val="2144132952"/>
      </c:scatterChart>
      <c:valAx>
        <c:axId val="2144130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132952"/>
        <c:crosses val="autoZero"/>
        <c:crossBetween val="midCat"/>
      </c:valAx>
      <c:valAx>
        <c:axId val="21441329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441300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'Excel Smoothed Medians SDs'!$E$2</c:f>
              <c:strCache>
                <c:ptCount val="1"/>
                <c:pt idx="0">
                  <c:v>Hi SD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0509472010067799"/>
                  <c:y val="-0.30824784419978302"/>
                </c:manualLayout>
              </c:layout>
              <c:numFmt formatCode="General" sourceLinked="0"/>
            </c:trendlineLbl>
          </c:trendline>
          <c:yVal>
            <c:numRef>
              <c:f>'Excel Smoothed Medians SDs'!$E$3:$E$29</c:f>
              <c:numCache>
                <c:formatCode>0.00</c:formatCode>
                <c:ptCount val="27"/>
                <c:pt idx="0">
                  <c:v>4.9232144431401803</c:v>
                </c:pt>
                <c:pt idx="1">
                  <c:v>3.6266345128696997</c:v>
                </c:pt>
                <c:pt idx="2">
                  <c:v>3.84967318940671</c:v>
                </c:pt>
                <c:pt idx="3">
                  <c:v>4.7163355103038951</c:v>
                </c:pt>
                <c:pt idx="4">
                  <c:v>7.6658694146679229</c:v>
                </c:pt>
                <c:pt idx="5">
                  <c:v>7.578528484631005</c:v>
                </c:pt>
                <c:pt idx="6">
                  <c:v>9.053056587500528</c:v>
                </c:pt>
                <c:pt idx="7">
                  <c:v>6.8636799219529898</c:v>
                </c:pt>
                <c:pt idx="8">
                  <c:v>6.319565358791813</c:v>
                </c:pt>
                <c:pt idx="9">
                  <c:v>5.1116856590264881</c:v>
                </c:pt>
                <c:pt idx="10">
                  <c:v>7.5662449341205118</c:v>
                </c:pt>
                <c:pt idx="11">
                  <c:v>5.1963681969290469</c:v>
                </c:pt>
                <c:pt idx="12">
                  <c:v>3.9310373819156847</c:v>
                </c:pt>
                <c:pt idx="13">
                  <c:v>5.0915127122011228</c:v>
                </c:pt>
                <c:pt idx="14">
                  <c:v>6.375178978714013</c:v>
                </c:pt>
                <c:pt idx="15">
                  <c:v>3.9353946038020942</c:v>
                </c:pt>
                <c:pt idx="16">
                  <c:v>8.500888172567441</c:v>
                </c:pt>
                <c:pt idx="17">
                  <c:v>5.5530408154214417</c:v>
                </c:pt>
                <c:pt idx="18">
                  <c:v>5.4954124081477858</c:v>
                </c:pt>
                <c:pt idx="19">
                  <c:v>7.8303211097988417</c:v>
                </c:pt>
                <c:pt idx="20">
                  <c:v>8.6553937257663733</c:v>
                </c:pt>
                <c:pt idx="21">
                  <c:v>6.3127820117248108</c:v>
                </c:pt>
                <c:pt idx="22">
                  <c:v>6.8359061477730618</c:v>
                </c:pt>
                <c:pt idx="23">
                  <c:v>6.5309875817122922</c:v>
                </c:pt>
                <c:pt idx="24">
                  <c:v>5.7096274251841415</c:v>
                </c:pt>
                <c:pt idx="25">
                  <c:v>4.9654660275178859</c:v>
                </c:pt>
                <c:pt idx="26">
                  <c:v>8.9997766735749991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30-D543-A19A-00CA29F1B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162360"/>
        <c:axId val="2144165224"/>
      </c:scatterChart>
      <c:valAx>
        <c:axId val="21441623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165224"/>
        <c:crosses val="autoZero"/>
        <c:crossBetween val="midCat"/>
      </c:valAx>
      <c:valAx>
        <c:axId val="21441652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441623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201450</xdr:colOff>
      <xdr:row>1</xdr:row>
      <xdr:rowOff>21020</xdr:rowOff>
    </xdr:from>
    <xdr:to>
      <xdr:col>20</xdr:col>
      <xdr:colOff>543035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8838D7-8BD2-784A-87D3-1C6ADBA40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341586</xdr:colOff>
      <xdr:row>15</xdr:row>
      <xdr:rowOff>0</xdr:rowOff>
    </xdr:from>
    <xdr:to>
      <xdr:col>20</xdr:col>
      <xdr:colOff>437930</xdr:colOff>
      <xdr:row>29</xdr:row>
      <xdr:rowOff>35035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E17AB4-5BB0-1E49-A4A9-829DF8C26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419976</xdr:colOff>
      <xdr:row>29</xdr:row>
      <xdr:rowOff>94153</xdr:rowOff>
    </xdr:from>
    <xdr:to>
      <xdr:col>20</xdr:col>
      <xdr:colOff>543035</xdr:colOff>
      <xdr:row>44</xdr:row>
      <xdr:rowOff>140138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6E0CE1-0F21-E449-B39C-6E21A45F0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herzberg/Desktop/NORMS-R/CASL-2%20COMPS/EXCEL%20INPUTS/ANT%20Age%20Norms%20Development%20Spread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herzberg/Desktop/NORMS-R/CASL-2%20COMPS/EXCEL%20INPUTS/ANT%20Age%20Norms%20Development%20Spreadsheet_SmoothCorr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Means, SDs"/>
      <sheetName val="Freq Tables"/>
      <sheetName val="Medians, Hi-Lo SDs"/>
      <sheetName val="Smoothed Medians SDs"/>
      <sheetName val="Norms"/>
      <sheetName val="Check Extreme Values"/>
      <sheetName val="For Norms Syntax"/>
    </sheetNames>
    <sheetDataSet>
      <sheetData sheetId="0" refreshError="1"/>
      <sheetData sheetId="1">
        <row r="2">
          <cell r="B2">
            <v>10</v>
          </cell>
          <cell r="H2">
            <v>5</v>
          </cell>
          <cell r="I2">
            <v>1.6449</v>
          </cell>
        </row>
        <row r="3">
          <cell r="B3">
            <v>15</v>
          </cell>
          <cell r="H3">
            <v>10</v>
          </cell>
          <cell r="I3">
            <v>1.2816000000000001</v>
          </cell>
        </row>
        <row r="4">
          <cell r="B4">
            <v>50</v>
          </cell>
          <cell r="H4">
            <v>15</v>
          </cell>
          <cell r="I4">
            <v>1.0364</v>
          </cell>
        </row>
        <row r="5">
          <cell r="B5">
            <v>85</v>
          </cell>
          <cell r="H5">
            <v>20</v>
          </cell>
          <cell r="I5">
            <v>0.84160000000000001</v>
          </cell>
        </row>
        <row r="6">
          <cell r="B6">
            <v>95</v>
          </cell>
          <cell r="H6">
            <v>25</v>
          </cell>
          <cell r="I6">
            <v>0.67449999999999999</v>
          </cell>
        </row>
        <row r="7">
          <cell r="H7">
            <v>75</v>
          </cell>
          <cell r="I7">
            <v>0.67449999999999999</v>
          </cell>
        </row>
        <row r="8">
          <cell r="H8">
            <v>80</v>
          </cell>
          <cell r="I8">
            <v>0.84160000000000001</v>
          </cell>
        </row>
        <row r="9">
          <cell r="H9">
            <v>85</v>
          </cell>
          <cell r="I9">
            <v>1.0364</v>
          </cell>
        </row>
        <row r="10">
          <cell r="H10">
            <v>90</v>
          </cell>
          <cell r="I10">
            <v>1.2816000000000001</v>
          </cell>
        </row>
        <row r="11">
          <cell r="H11">
            <v>95</v>
          </cell>
          <cell r="I11">
            <v>1.6449</v>
          </cell>
        </row>
        <row r="12">
          <cell r="F12" t="str">
            <v>Valid Percent</v>
          </cell>
          <cell r="G12" t="str">
            <v>Cumulative Percent</v>
          </cell>
        </row>
        <row r="13">
          <cell r="F13">
            <v>3.225806451612903</v>
          </cell>
          <cell r="G13">
            <v>3.225806451612903</v>
          </cell>
        </row>
        <row r="14">
          <cell r="F14">
            <v>1.6129032258064515</v>
          </cell>
          <cell r="G14">
            <v>4.838709677419355</v>
          </cell>
        </row>
        <row r="15">
          <cell r="F15">
            <v>1.6129032258064515</v>
          </cell>
          <cell r="G15">
            <v>6.4516129032258061</v>
          </cell>
        </row>
        <row r="16">
          <cell r="F16">
            <v>3.225806451612903</v>
          </cell>
          <cell r="G16">
            <v>9.67741935483871</v>
          </cell>
        </row>
        <row r="17">
          <cell r="F17">
            <v>6.4516129032258061</v>
          </cell>
          <cell r="G17">
            <v>16.129032258064516</v>
          </cell>
        </row>
        <row r="18">
          <cell r="F18">
            <v>1.6129032258064515</v>
          </cell>
          <cell r="G18">
            <v>17.741935483870968</v>
          </cell>
        </row>
        <row r="19">
          <cell r="F19">
            <v>6.4516129032258061</v>
          </cell>
          <cell r="G19">
            <v>24.193548387096776</v>
          </cell>
        </row>
        <row r="20">
          <cell r="F20">
            <v>4.838709677419355</v>
          </cell>
          <cell r="G20">
            <v>29.032258064516132</v>
          </cell>
        </row>
        <row r="21">
          <cell r="F21">
            <v>4.838709677419355</v>
          </cell>
          <cell r="G21">
            <v>33.87096774193548</v>
          </cell>
        </row>
        <row r="22">
          <cell r="F22">
            <v>6.4516129032258061</v>
          </cell>
          <cell r="G22">
            <v>40.322580645161288</v>
          </cell>
        </row>
        <row r="23">
          <cell r="F23">
            <v>8.064516129032258</v>
          </cell>
          <cell r="G23">
            <v>48.387096774193552</v>
          </cell>
        </row>
        <row r="24">
          <cell r="F24">
            <v>17.741935483870968</v>
          </cell>
          <cell r="G24">
            <v>66.129032258064512</v>
          </cell>
        </row>
        <row r="25">
          <cell r="F25">
            <v>9.67741935483871</v>
          </cell>
          <cell r="G25">
            <v>75.806451612903231</v>
          </cell>
        </row>
        <row r="26">
          <cell r="F26">
            <v>4.838709677419355</v>
          </cell>
          <cell r="G26">
            <v>80.645161290322577</v>
          </cell>
        </row>
        <row r="27">
          <cell r="F27">
            <v>6.4516129032258061</v>
          </cell>
          <cell r="G27">
            <v>87.096774193548384</v>
          </cell>
        </row>
      </sheetData>
      <sheetData sheetId="2">
        <row r="1">
          <cell r="G1" t="str">
            <v>Median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Means, SDs"/>
      <sheetName val="Freq Tables"/>
      <sheetName val="Medians, Hi-Lo SDs"/>
      <sheetName val="Smoothed Medians SDs"/>
      <sheetName val="Norms"/>
      <sheetName val="Check Extreme Values_not correc"/>
      <sheetName val="For Norms Syntax_not corrected"/>
    </sheetNames>
    <sheetDataSet>
      <sheetData sheetId="0" refreshError="1"/>
      <sheetData sheetId="1">
        <row r="2">
          <cell r="B2">
            <v>10</v>
          </cell>
          <cell r="H2">
            <v>5</v>
          </cell>
          <cell r="I2">
            <v>1.6449</v>
          </cell>
        </row>
        <row r="3">
          <cell r="B3">
            <v>15</v>
          </cell>
          <cell r="H3">
            <v>10</v>
          </cell>
          <cell r="I3">
            <v>1.2816000000000001</v>
          </cell>
        </row>
        <row r="4">
          <cell r="B4">
            <v>50</v>
          </cell>
          <cell r="H4">
            <v>15</v>
          </cell>
          <cell r="I4">
            <v>1.0364</v>
          </cell>
        </row>
        <row r="5">
          <cell r="B5">
            <v>85</v>
          </cell>
          <cell r="H5">
            <v>20</v>
          </cell>
          <cell r="I5">
            <v>0.84160000000000001</v>
          </cell>
        </row>
        <row r="6">
          <cell r="B6">
            <v>95</v>
          </cell>
          <cell r="H6">
            <v>25</v>
          </cell>
          <cell r="I6">
            <v>0.67449999999999999</v>
          </cell>
        </row>
        <row r="7">
          <cell r="H7">
            <v>75</v>
          </cell>
          <cell r="I7">
            <v>0.67449999999999999</v>
          </cell>
        </row>
        <row r="8">
          <cell r="H8">
            <v>80</v>
          </cell>
          <cell r="I8">
            <v>0.84160000000000001</v>
          </cell>
        </row>
        <row r="9">
          <cell r="H9">
            <v>85</v>
          </cell>
          <cell r="I9">
            <v>1.0364</v>
          </cell>
        </row>
        <row r="10">
          <cell r="H10">
            <v>90</v>
          </cell>
          <cell r="I10">
            <v>1.2816000000000001</v>
          </cell>
        </row>
        <row r="11">
          <cell r="H11">
            <v>95</v>
          </cell>
          <cell r="I11">
            <v>1.6449</v>
          </cell>
        </row>
        <row r="12">
          <cell r="F12" t="str">
            <v>Valid Percent</v>
          </cell>
          <cell r="G12" t="str">
            <v>Cumulative Percent</v>
          </cell>
        </row>
        <row r="13">
          <cell r="F13">
            <v>3.225806451612903</v>
          </cell>
          <cell r="G13">
            <v>3.225806451612903</v>
          </cell>
        </row>
        <row r="14">
          <cell r="F14">
            <v>1.6129032258064515</v>
          </cell>
          <cell r="G14">
            <v>4.838709677419355</v>
          </cell>
        </row>
        <row r="15">
          <cell r="F15">
            <v>1.6129032258064515</v>
          </cell>
          <cell r="G15">
            <v>6.4516129032258061</v>
          </cell>
        </row>
        <row r="16">
          <cell r="F16">
            <v>3.225806451612903</v>
          </cell>
          <cell r="G16">
            <v>9.67741935483871</v>
          </cell>
        </row>
        <row r="17">
          <cell r="F17">
            <v>6.4516129032258061</v>
          </cell>
          <cell r="G17">
            <v>16.129032258064516</v>
          </cell>
        </row>
        <row r="18">
          <cell r="F18">
            <v>1.6129032258064515</v>
          </cell>
          <cell r="G18">
            <v>17.741935483870968</v>
          </cell>
        </row>
        <row r="19">
          <cell r="F19">
            <v>6.4516129032258061</v>
          </cell>
          <cell r="G19">
            <v>24.193548387096776</v>
          </cell>
        </row>
        <row r="20">
          <cell r="F20">
            <v>4.838709677419355</v>
          </cell>
          <cell r="G20">
            <v>29.032258064516132</v>
          </cell>
        </row>
        <row r="21">
          <cell r="F21">
            <v>4.838709677419355</v>
          </cell>
          <cell r="G21">
            <v>33.87096774193548</v>
          </cell>
        </row>
        <row r="22">
          <cell r="F22">
            <v>6.4516129032258061</v>
          </cell>
          <cell r="G22">
            <v>40.322580645161288</v>
          </cell>
        </row>
        <row r="23">
          <cell r="F23">
            <v>8.064516129032258</v>
          </cell>
          <cell r="G23">
            <v>48.387096774193552</v>
          </cell>
        </row>
        <row r="24">
          <cell r="F24">
            <v>17.741935483870968</v>
          </cell>
          <cell r="G24">
            <v>66.129032258064512</v>
          </cell>
        </row>
        <row r="25">
          <cell r="F25">
            <v>9.67741935483871</v>
          </cell>
          <cell r="G25">
            <v>75.806451612903231</v>
          </cell>
        </row>
        <row r="26">
          <cell r="F26">
            <v>4.838709677419355</v>
          </cell>
          <cell r="G26">
            <v>80.645161290322577</v>
          </cell>
        </row>
        <row r="27">
          <cell r="F27">
            <v>6.4516129032258061</v>
          </cell>
          <cell r="G27">
            <v>87.096774193548384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1E63-A1DA-FB4E-B3AC-4F56828B0955}">
  <dimension ref="A1:K58"/>
  <sheetViews>
    <sheetView zoomScale="167" zoomScaleNormal="175" zoomScalePageLayoutView="175" workbookViewId="0">
      <selection activeCell="H3" sqref="H3:K29"/>
    </sheetView>
  </sheetViews>
  <sheetFormatPr baseColWidth="10" defaultColWidth="8.83203125" defaultRowHeight="13" x14ac:dyDescent="0.15"/>
  <cols>
    <col min="1" max="1" width="8.83203125" style="2"/>
    <col min="2" max="2" width="11.1640625" style="1" bestFit="1" customWidth="1"/>
    <col min="3" max="6" width="8.83203125" style="1"/>
    <col min="7" max="16384" width="8.83203125" style="2"/>
  </cols>
  <sheetData>
    <row r="1" spans="1:11" x14ac:dyDescent="0.15">
      <c r="A1" s="1" t="s">
        <v>0</v>
      </c>
      <c r="H1" t="s">
        <v>1</v>
      </c>
    </row>
    <row r="2" spans="1:11" x14ac:dyDescent="0.15">
      <c r="A2" s="3" t="s">
        <v>2</v>
      </c>
      <c r="B2" s="4" t="s">
        <v>3</v>
      </c>
      <c r="C2" s="1" t="s">
        <v>4</v>
      </c>
      <c r="D2" s="1" t="s">
        <v>5</v>
      </c>
      <c r="E2" s="1" t="s">
        <v>6</v>
      </c>
      <c r="F2" s="1" t="s">
        <v>7</v>
      </c>
      <c r="H2" s="1" t="s">
        <v>4</v>
      </c>
      <c r="I2" s="1" t="s">
        <v>5</v>
      </c>
      <c r="J2" s="2" t="s">
        <v>6</v>
      </c>
      <c r="K2" s="1" t="s">
        <v>7</v>
      </c>
    </row>
    <row r="3" spans="1:11" x14ac:dyDescent="0.15">
      <c r="A3">
        <v>1</v>
      </c>
      <c r="B3" t="s">
        <v>8</v>
      </c>
      <c r="C3" s="5">
        <v>10.09090909090909</v>
      </c>
      <c r="D3" s="1">
        <v>5.4798867152923201</v>
      </c>
      <c r="E3" s="1">
        <v>4.9232144431401803</v>
      </c>
      <c r="H3" s="5">
        <f>-0.0006*A3^3 + 0.0327*A3^2 + 0.8672*A3 + 9.1583</f>
        <v>10.057600000000001</v>
      </c>
      <c r="I3" s="5">
        <f xml:space="preserve"> 0.0226*A3 + 5.9416</f>
        <v>5.9641999999999999</v>
      </c>
      <c r="J3" s="5">
        <f>0.0571*A3 + 5.3936</f>
        <v>5.4507000000000003</v>
      </c>
      <c r="K3" s="1"/>
    </row>
    <row r="4" spans="1:11" s="1" customFormat="1" x14ac:dyDescent="0.15">
      <c r="A4">
        <v>2</v>
      </c>
      <c r="B4" t="s">
        <v>9</v>
      </c>
      <c r="C4" s="5">
        <v>11.571428571428571</v>
      </c>
      <c r="D4" s="1">
        <v>6.1348604427108562</v>
      </c>
      <c r="E4" s="1">
        <v>3.6266345128696997</v>
      </c>
      <c r="F4" s="1">
        <f t="shared" ref="F4:F29" si="0">(C4-C3)/((D3+E3+D4+E4)/4)</f>
        <v>0.29368690989860557</v>
      </c>
      <c r="H4" s="5">
        <f t="shared" ref="H4:H29" si="1">-0.0006*A4^3 + 0.0327*A4^2 + 0.8672*A4 + 9.1583</f>
        <v>11.018700000000001</v>
      </c>
      <c r="I4" s="5">
        <f t="shared" ref="I4:I29" si="2" xml:space="preserve"> 0.0226*A4 + 5.9416</f>
        <v>5.9868000000000006</v>
      </c>
      <c r="J4" s="5">
        <f t="shared" ref="J4:J29" si="3">0.0571*A4 + 5.3936</f>
        <v>5.5078000000000005</v>
      </c>
      <c r="K4" s="1">
        <f t="shared" ref="K4:K29" si="4">(H4-H3)/((I3+J3+I4+J4)/4)</f>
        <v>0.16780811453763725</v>
      </c>
    </row>
    <row r="5" spans="1:11" x14ac:dyDescent="0.15">
      <c r="A5">
        <v>3</v>
      </c>
      <c r="B5" t="s">
        <v>10</v>
      </c>
      <c r="C5" s="5">
        <v>12.055555555555555</v>
      </c>
      <c r="D5" s="1">
        <v>8.0041234465644724</v>
      </c>
      <c r="E5" s="1">
        <v>3.84967318940671</v>
      </c>
      <c r="F5" s="1">
        <f t="shared" si="0"/>
        <v>8.958972069869342E-2</v>
      </c>
      <c r="H5" s="5">
        <f t="shared" si="1"/>
        <v>12.038</v>
      </c>
      <c r="I5" s="5">
        <f t="shared" si="2"/>
        <v>6.0094000000000003</v>
      </c>
      <c r="J5" s="5">
        <f t="shared" si="3"/>
        <v>5.5648999999999997</v>
      </c>
      <c r="K5" s="1">
        <f t="shared" si="4"/>
        <v>0.17674011331272829</v>
      </c>
    </row>
    <row r="6" spans="1:11" s="1" customFormat="1" x14ac:dyDescent="0.15">
      <c r="A6">
        <v>4</v>
      </c>
      <c r="B6" t="s">
        <v>11</v>
      </c>
      <c r="C6" s="5">
        <v>12.8</v>
      </c>
      <c r="D6" s="1">
        <v>4.243623976321774</v>
      </c>
      <c r="E6" s="1">
        <v>4.7163355103038951</v>
      </c>
      <c r="F6" s="1">
        <f t="shared" si="0"/>
        <v>0.1430677749964073</v>
      </c>
      <c r="H6" s="5">
        <f t="shared" si="1"/>
        <v>13.1119</v>
      </c>
      <c r="I6" s="5">
        <f t="shared" si="2"/>
        <v>6.032</v>
      </c>
      <c r="J6" s="5">
        <f t="shared" si="3"/>
        <v>5.6219999999999999</v>
      </c>
      <c r="K6" s="1">
        <f t="shared" si="4"/>
        <v>0.18492959019816346</v>
      </c>
    </row>
    <row r="7" spans="1:11" s="1" customFormat="1" x14ac:dyDescent="0.15">
      <c r="A7">
        <v>5</v>
      </c>
      <c r="B7" t="s">
        <v>12</v>
      </c>
      <c r="C7" s="5">
        <v>15.125</v>
      </c>
      <c r="D7" s="1">
        <v>5.8940840646635317</v>
      </c>
      <c r="E7" s="1">
        <v>7.6658694146679229</v>
      </c>
      <c r="F7" s="1">
        <f t="shared" si="0"/>
        <v>0.41296784823540883</v>
      </c>
      <c r="H7" s="5">
        <f t="shared" si="1"/>
        <v>14.236800000000001</v>
      </c>
      <c r="I7" s="5">
        <f t="shared" si="2"/>
        <v>6.0546000000000006</v>
      </c>
      <c r="J7" s="5">
        <f t="shared" si="3"/>
        <v>5.6791</v>
      </c>
      <c r="K7" s="1">
        <f t="shared" si="4"/>
        <v>0.19239172727544823</v>
      </c>
    </row>
    <row r="8" spans="1:11" s="1" customFormat="1" x14ac:dyDescent="0.15">
      <c r="A8">
        <v>6</v>
      </c>
      <c r="B8" t="s">
        <v>13</v>
      </c>
      <c r="C8" s="5">
        <v>13.833333333333332</v>
      </c>
      <c r="D8" s="1">
        <v>4.2110269780909562</v>
      </c>
      <c r="E8" s="1">
        <v>7.578528484631005</v>
      </c>
      <c r="F8" s="1">
        <f t="shared" si="0"/>
        <v>-0.20381722890479589</v>
      </c>
      <c r="H8" s="5">
        <f t="shared" si="1"/>
        <v>15.4091</v>
      </c>
      <c r="I8" s="5">
        <f t="shared" si="2"/>
        <v>6.0772000000000004</v>
      </c>
      <c r="J8" s="5">
        <f t="shared" si="3"/>
        <v>5.7362000000000002</v>
      </c>
      <c r="K8" s="1">
        <f t="shared" si="4"/>
        <v>0.19914129553108448</v>
      </c>
    </row>
    <row r="9" spans="1:11" s="1" customFormat="1" x14ac:dyDescent="0.15">
      <c r="A9">
        <v>7</v>
      </c>
      <c r="B9" t="s">
        <v>14</v>
      </c>
      <c r="C9" s="5">
        <v>16.375</v>
      </c>
      <c r="D9" s="1">
        <v>7.6086046833442511</v>
      </c>
      <c r="E9" s="1">
        <v>9.053056587500528</v>
      </c>
      <c r="F9" s="1">
        <f t="shared" si="0"/>
        <v>0.35733679729317308</v>
      </c>
      <c r="H9" s="5">
        <f t="shared" si="1"/>
        <v>16.6252</v>
      </c>
      <c r="I9" s="5">
        <f t="shared" si="2"/>
        <v>6.0998000000000001</v>
      </c>
      <c r="J9" s="5">
        <f t="shared" si="3"/>
        <v>5.7933000000000003</v>
      </c>
      <c r="K9" s="1">
        <f t="shared" si="4"/>
        <v>0.20519266867736677</v>
      </c>
    </row>
    <row r="10" spans="1:11" x14ac:dyDescent="0.15">
      <c r="A10">
        <v>8</v>
      </c>
      <c r="B10" t="s">
        <v>15</v>
      </c>
      <c r="C10" s="5">
        <v>16.8</v>
      </c>
      <c r="D10" s="5">
        <v>4.4140782947955657</v>
      </c>
      <c r="E10" s="5">
        <v>6.8636799219529898</v>
      </c>
      <c r="F10" s="1">
        <f t="shared" si="0"/>
        <v>6.084593134638671E-2</v>
      </c>
      <c r="H10" s="5">
        <f t="shared" si="1"/>
        <v>17.881500000000003</v>
      </c>
      <c r="I10" s="5">
        <f t="shared" si="2"/>
        <v>6.1223999999999998</v>
      </c>
      <c r="J10" s="5">
        <f t="shared" si="3"/>
        <v>5.8504000000000005</v>
      </c>
      <c r="K10" s="1">
        <f t="shared" si="4"/>
        <v>0.21055983641932682</v>
      </c>
    </row>
    <row r="11" spans="1:11" x14ac:dyDescent="0.15">
      <c r="A11">
        <v>9</v>
      </c>
      <c r="B11" t="s">
        <v>16</v>
      </c>
      <c r="C11" s="5">
        <v>21</v>
      </c>
      <c r="D11" s="5">
        <v>6.9713833451392038</v>
      </c>
      <c r="E11" s="5">
        <v>6.319565358791813</v>
      </c>
      <c r="F11" s="1">
        <f t="shared" si="0"/>
        <v>0.68379667087238416</v>
      </c>
      <c r="H11" s="5">
        <f t="shared" si="1"/>
        <v>19.174399999999999</v>
      </c>
      <c r="I11" s="5">
        <f t="shared" si="2"/>
        <v>6.1450000000000005</v>
      </c>
      <c r="J11" s="5">
        <f t="shared" si="3"/>
        <v>5.9075000000000006</v>
      </c>
      <c r="K11" s="1">
        <f t="shared" si="4"/>
        <v>0.21525641719354113</v>
      </c>
    </row>
    <row r="12" spans="1:11" x14ac:dyDescent="0.15">
      <c r="A12">
        <v>10</v>
      </c>
      <c r="B12" t="s">
        <v>17</v>
      </c>
      <c r="C12" s="5">
        <v>21.611111111111111</v>
      </c>
      <c r="D12" s="5">
        <v>5.2540027313518545</v>
      </c>
      <c r="E12" s="5">
        <v>5.1116856590264881</v>
      </c>
      <c r="F12" s="1">
        <f t="shared" si="0"/>
        <v>0.10333017472853137</v>
      </c>
      <c r="H12" s="5">
        <f t="shared" si="1"/>
        <v>20.500300000000003</v>
      </c>
      <c r="I12" s="5">
        <f t="shared" si="2"/>
        <v>6.1676000000000002</v>
      </c>
      <c r="J12" s="5">
        <f t="shared" si="3"/>
        <v>5.9645999999999999</v>
      </c>
      <c r="K12" s="1">
        <f t="shared" si="4"/>
        <v>0.21929567040318948</v>
      </c>
    </row>
    <row r="13" spans="1:11" x14ac:dyDescent="0.15">
      <c r="A13">
        <v>11</v>
      </c>
      <c r="B13" t="s">
        <v>18</v>
      </c>
      <c r="C13" s="5">
        <v>19</v>
      </c>
      <c r="D13" s="5">
        <v>5.3909358184177485</v>
      </c>
      <c r="E13" s="5">
        <v>7.5662449341205118</v>
      </c>
      <c r="F13" s="1">
        <f t="shared" si="0"/>
        <v>-0.4478198792971631</v>
      </c>
      <c r="H13" s="5">
        <f t="shared" si="1"/>
        <v>21.855599999999999</v>
      </c>
      <c r="I13" s="5">
        <f t="shared" si="2"/>
        <v>6.1901999999999999</v>
      </c>
      <c r="J13" s="5">
        <f t="shared" si="3"/>
        <v>6.0217000000000001</v>
      </c>
      <c r="K13" s="1">
        <f t="shared" si="4"/>
        <v>0.22269050817241076</v>
      </c>
    </row>
    <row r="14" spans="1:11" x14ac:dyDescent="0.15">
      <c r="A14">
        <v>12</v>
      </c>
      <c r="B14" t="s">
        <v>19</v>
      </c>
      <c r="C14" s="5">
        <v>22.625</v>
      </c>
      <c r="D14" s="5">
        <v>7.4522165141542551</v>
      </c>
      <c r="E14" s="5">
        <v>5.1963681969290469</v>
      </c>
      <c r="F14" s="1">
        <f t="shared" si="0"/>
        <v>0.5662787164320604</v>
      </c>
      <c r="H14" s="5">
        <f t="shared" si="1"/>
        <v>23.236699999999999</v>
      </c>
      <c r="I14" s="5">
        <f t="shared" si="2"/>
        <v>6.2128000000000005</v>
      </c>
      <c r="J14" s="5">
        <f t="shared" si="3"/>
        <v>6.0788000000000002</v>
      </c>
      <c r="K14" s="1">
        <f t="shared" si="4"/>
        <v>0.22545350664190827</v>
      </c>
    </row>
    <row r="15" spans="1:11" x14ac:dyDescent="0.15">
      <c r="A15">
        <v>13</v>
      </c>
      <c r="B15" t="s">
        <v>20</v>
      </c>
      <c r="C15" s="5">
        <v>25.5</v>
      </c>
      <c r="D15" s="5">
        <v>8.7897876036315168</v>
      </c>
      <c r="E15" s="5">
        <v>3.9310373819156847</v>
      </c>
      <c r="F15" s="1">
        <f t="shared" si="0"/>
        <v>0.45330183624758907</v>
      </c>
      <c r="H15" s="5">
        <f t="shared" si="1"/>
        <v>24.64</v>
      </c>
      <c r="I15" s="5">
        <f t="shared" si="2"/>
        <v>6.2354000000000003</v>
      </c>
      <c r="J15" s="5">
        <f t="shared" si="3"/>
        <v>6.1359000000000004</v>
      </c>
      <c r="K15" s="1">
        <f t="shared" si="4"/>
        <v>0.22759691682648861</v>
      </c>
    </row>
    <row r="16" spans="1:11" x14ac:dyDescent="0.15">
      <c r="A16">
        <v>14</v>
      </c>
      <c r="B16" t="s">
        <v>21</v>
      </c>
      <c r="C16" s="5">
        <v>26.75</v>
      </c>
      <c r="D16" s="5">
        <v>6.2045959273049842</v>
      </c>
      <c r="E16" s="5">
        <v>5.0915127122011228</v>
      </c>
      <c r="F16" s="1">
        <f t="shared" si="0"/>
        <v>0.20818644370088282</v>
      </c>
      <c r="H16" s="5">
        <f t="shared" si="1"/>
        <v>26.061899999999998</v>
      </c>
      <c r="I16" s="5">
        <f t="shared" si="2"/>
        <v>6.258</v>
      </c>
      <c r="J16" s="5">
        <f t="shared" si="3"/>
        <v>6.1930000000000005</v>
      </c>
      <c r="K16" s="1">
        <f t="shared" si="4"/>
        <v>0.22913267505428542</v>
      </c>
    </row>
    <row r="17" spans="1:11" x14ac:dyDescent="0.15">
      <c r="A17">
        <v>15</v>
      </c>
      <c r="B17" t="s">
        <v>22</v>
      </c>
      <c r="C17" s="5">
        <v>29.142857142857142</v>
      </c>
      <c r="D17" s="5">
        <v>7.7069285705991186</v>
      </c>
      <c r="E17" s="5">
        <v>6.375178978714013</v>
      </c>
      <c r="F17" s="1">
        <f t="shared" si="0"/>
        <v>0.37715135296409874</v>
      </c>
      <c r="H17" s="5">
        <f t="shared" si="1"/>
        <v>27.498799999999999</v>
      </c>
      <c r="I17" s="5">
        <f t="shared" si="2"/>
        <v>6.2805999999999997</v>
      </c>
      <c r="J17" s="5">
        <f t="shared" si="3"/>
        <v>6.2500999999999998</v>
      </c>
      <c r="K17" s="1">
        <f t="shared" si="4"/>
        <v>0.23007241300632086</v>
      </c>
    </row>
    <row r="18" spans="1:11" x14ac:dyDescent="0.15">
      <c r="A18">
        <v>16</v>
      </c>
      <c r="B18" t="s">
        <v>23</v>
      </c>
      <c r="C18" s="5">
        <v>29.722222222222221</v>
      </c>
      <c r="D18" s="5">
        <v>7.3809725932033139</v>
      </c>
      <c r="E18" s="5">
        <v>3.9353946038020942</v>
      </c>
      <c r="F18" s="1">
        <f t="shared" si="0"/>
        <v>9.1244074323645272E-2</v>
      </c>
      <c r="H18" s="5">
        <f t="shared" si="1"/>
        <v>28.947100000000002</v>
      </c>
      <c r="I18" s="5">
        <f t="shared" si="2"/>
        <v>6.3032000000000004</v>
      </c>
      <c r="J18" s="5">
        <f t="shared" si="3"/>
        <v>6.3071999999999999</v>
      </c>
      <c r="K18" s="1">
        <f t="shared" si="4"/>
        <v>0.23042746737414085</v>
      </c>
    </row>
    <row r="19" spans="1:11" x14ac:dyDescent="0.15">
      <c r="A19">
        <v>17</v>
      </c>
      <c r="B19" t="s">
        <v>24</v>
      </c>
      <c r="C19" s="5">
        <v>30</v>
      </c>
      <c r="D19" s="5">
        <v>5.1870120401659161</v>
      </c>
      <c r="E19" s="5">
        <v>8.500888172567441</v>
      </c>
      <c r="F19" s="1">
        <f t="shared" si="0"/>
        <v>4.4436859233010523E-2</v>
      </c>
      <c r="H19" s="5">
        <f t="shared" si="1"/>
        <v>30.403200000000002</v>
      </c>
      <c r="I19" s="5">
        <f t="shared" si="2"/>
        <v>6.3258000000000001</v>
      </c>
      <c r="J19" s="5">
        <f t="shared" si="3"/>
        <v>6.3643000000000001</v>
      </c>
      <c r="K19" s="1">
        <f t="shared" si="4"/>
        <v>0.23020888915238819</v>
      </c>
    </row>
    <row r="20" spans="1:11" x14ac:dyDescent="0.15">
      <c r="A20">
        <v>18</v>
      </c>
      <c r="B20" t="s">
        <v>25</v>
      </c>
      <c r="C20" s="5">
        <v>31.444444444444443</v>
      </c>
      <c r="D20" s="5">
        <v>7.9922549419260722</v>
      </c>
      <c r="E20" s="5">
        <v>5.5530408154214417</v>
      </c>
      <c r="F20" s="1">
        <f t="shared" si="0"/>
        <v>0.21215937285235986</v>
      </c>
      <c r="H20" s="5">
        <f t="shared" si="1"/>
        <v>31.863499999999998</v>
      </c>
      <c r="I20" s="5">
        <f t="shared" si="2"/>
        <v>6.3483999999999998</v>
      </c>
      <c r="J20" s="5">
        <f t="shared" si="3"/>
        <v>6.4214000000000002</v>
      </c>
      <c r="K20" s="1">
        <f t="shared" si="4"/>
        <v>0.22942745258229558</v>
      </c>
    </row>
    <row r="21" spans="1:11" x14ac:dyDescent="0.15">
      <c r="A21">
        <v>19</v>
      </c>
      <c r="B21" t="s">
        <v>26</v>
      </c>
      <c r="C21" s="5">
        <v>34.333333333333336</v>
      </c>
      <c r="D21" s="5">
        <v>5.1339975738576529</v>
      </c>
      <c r="E21" s="5">
        <v>5.4954124081477858</v>
      </c>
      <c r="F21" s="1">
        <f t="shared" si="0"/>
        <v>0.47800191159079075</v>
      </c>
      <c r="H21" s="5">
        <f t="shared" si="1"/>
        <v>33.324399999999997</v>
      </c>
      <c r="I21" s="5">
        <f t="shared" si="2"/>
        <v>6.3710000000000004</v>
      </c>
      <c r="J21" s="5">
        <f t="shared" si="3"/>
        <v>6.4785000000000004</v>
      </c>
      <c r="K21" s="1">
        <f t="shared" si="4"/>
        <v>0.22809366376130477</v>
      </c>
    </row>
    <row r="22" spans="1:11" x14ac:dyDescent="0.15">
      <c r="A22">
        <v>20</v>
      </c>
      <c r="B22" t="s">
        <v>27</v>
      </c>
      <c r="C22" s="5">
        <v>35.333333333333336</v>
      </c>
      <c r="D22" s="5">
        <v>4.9472278367464106</v>
      </c>
      <c r="E22" s="5">
        <v>7.8303211097988417</v>
      </c>
      <c r="F22" s="1">
        <f t="shared" si="0"/>
        <v>0.1708893501377059</v>
      </c>
      <c r="H22" s="5">
        <f t="shared" si="1"/>
        <v>34.782300000000006</v>
      </c>
      <c r="I22" s="5">
        <f t="shared" si="2"/>
        <v>6.3936000000000002</v>
      </c>
      <c r="J22" s="5">
        <f t="shared" si="3"/>
        <v>6.5356000000000005</v>
      </c>
      <c r="K22" s="1">
        <f t="shared" si="4"/>
        <v>0.22621776893326806</v>
      </c>
    </row>
    <row r="23" spans="1:11" x14ac:dyDescent="0.15">
      <c r="A23">
        <v>21</v>
      </c>
      <c r="B23" t="s">
        <v>28</v>
      </c>
      <c r="C23" s="5">
        <v>36.125</v>
      </c>
      <c r="D23" s="5">
        <v>5.8637101267591971</v>
      </c>
      <c r="E23" s="5">
        <v>8.6553937257663733</v>
      </c>
      <c r="F23" s="1">
        <f t="shared" si="0"/>
        <v>0.11600933967898255</v>
      </c>
      <c r="H23" s="5">
        <f t="shared" si="1"/>
        <v>36.233599999999996</v>
      </c>
      <c r="I23" s="5">
        <f t="shared" si="2"/>
        <v>6.4161999999999999</v>
      </c>
      <c r="J23" s="5">
        <f t="shared" si="3"/>
        <v>6.5927000000000007</v>
      </c>
      <c r="K23" s="1">
        <f t="shared" si="4"/>
        <v>0.2238097624729628</v>
      </c>
    </row>
    <row r="24" spans="1:11" x14ac:dyDescent="0.15">
      <c r="A24">
        <v>22</v>
      </c>
      <c r="B24" t="s">
        <v>29</v>
      </c>
      <c r="C24" s="5">
        <v>37.5</v>
      </c>
      <c r="D24" s="5">
        <v>5.8137435013637653</v>
      </c>
      <c r="E24" s="5">
        <v>6.3127820117248108</v>
      </c>
      <c r="F24" s="1">
        <f t="shared" si="0"/>
        <v>0.20641283883869083</v>
      </c>
      <c r="H24" s="5">
        <f t="shared" si="1"/>
        <v>37.674700000000001</v>
      </c>
      <c r="I24" s="5">
        <f t="shared" si="2"/>
        <v>6.4388000000000005</v>
      </c>
      <c r="J24" s="5">
        <f t="shared" si="3"/>
        <v>6.6497999999999999</v>
      </c>
      <c r="K24" s="1">
        <f t="shared" si="4"/>
        <v>0.22087939457802561</v>
      </c>
    </row>
    <row r="25" spans="1:11" x14ac:dyDescent="0.15">
      <c r="A25">
        <v>23</v>
      </c>
      <c r="B25" t="s">
        <v>30</v>
      </c>
      <c r="C25" s="5">
        <v>37.75</v>
      </c>
      <c r="D25" s="5">
        <v>5.8681940923745008</v>
      </c>
      <c r="E25" s="5">
        <v>6.8359061477730618</v>
      </c>
      <c r="F25" s="1">
        <f t="shared" si="0"/>
        <v>4.0272847327243511E-2</v>
      </c>
      <c r="H25" s="5">
        <f t="shared" si="1"/>
        <v>39.102000000000004</v>
      </c>
      <c r="I25" s="5">
        <f t="shared" si="2"/>
        <v>6.4614000000000003</v>
      </c>
      <c r="J25" s="5">
        <f t="shared" si="3"/>
        <v>6.7069000000000001</v>
      </c>
      <c r="K25" s="1">
        <f t="shared" si="4"/>
        <v>0.21743617868065193</v>
      </c>
    </row>
    <row r="26" spans="1:11" x14ac:dyDescent="0.15">
      <c r="A26">
        <v>24</v>
      </c>
      <c r="B26" t="s">
        <v>31</v>
      </c>
      <c r="C26" s="5">
        <v>38.166666666666664</v>
      </c>
      <c r="D26" s="5">
        <v>6.7339946593902109</v>
      </c>
      <c r="E26" s="5">
        <v>6.5309875817122922</v>
      </c>
      <c r="F26" s="1">
        <f t="shared" si="0"/>
        <v>6.4178881478389044E-2</v>
      </c>
      <c r="H26" s="5">
        <f t="shared" si="1"/>
        <v>40.511899999999997</v>
      </c>
      <c r="I26" s="5">
        <f t="shared" si="2"/>
        <v>6.484</v>
      </c>
      <c r="J26" s="5">
        <f t="shared" si="3"/>
        <v>6.7640000000000002</v>
      </c>
      <c r="K26" s="1">
        <f t="shared" si="4"/>
        <v>0.21348939859102042</v>
      </c>
    </row>
    <row r="27" spans="1:11" x14ac:dyDescent="0.15">
      <c r="A27">
        <v>25</v>
      </c>
      <c r="B27" t="s">
        <v>32</v>
      </c>
      <c r="C27" s="5">
        <v>42.75</v>
      </c>
      <c r="D27" s="5">
        <v>6.8863341665370719</v>
      </c>
      <c r="E27" s="5">
        <v>5.7096274251841415</v>
      </c>
      <c r="F27" s="1">
        <f t="shared" si="0"/>
        <v>0.70891973053450441</v>
      </c>
      <c r="H27" s="5">
        <f t="shared" si="1"/>
        <v>41.900800000000004</v>
      </c>
      <c r="I27" s="5">
        <f t="shared" si="2"/>
        <v>6.5066000000000006</v>
      </c>
      <c r="J27" s="5">
        <f t="shared" si="3"/>
        <v>6.8211000000000004</v>
      </c>
      <c r="K27" s="1">
        <f t="shared" si="4"/>
        <v>0.20904811538360329</v>
      </c>
    </row>
    <row r="28" spans="1:11" x14ac:dyDescent="0.15">
      <c r="A28">
        <v>26</v>
      </c>
      <c r="B28" t="s">
        <v>33</v>
      </c>
      <c r="C28" s="5">
        <v>46.666666666666664</v>
      </c>
      <c r="D28" s="5">
        <v>8.4304872287505503</v>
      </c>
      <c r="E28" s="5">
        <v>4.9654660275178859</v>
      </c>
      <c r="F28" s="1">
        <f t="shared" si="0"/>
        <v>0.60275153863388409</v>
      </c>
      <c r="H28" s="5">
        <f t="shared" si="1"/>
        <v>43.265100000000004</v>
      </c>
      <c r="I28" s="5">
        <f t="shared" si="2"/>
        <v>6.5292000000000003</v>
      </c>
      <c r="J28" s="5">
        <f t="shared" si="3"/>
        <v>6.8781999999999996</v>
      </c>
      <c r="K28" s="1">
        <f t="shared" si="4"/>
        <v>0.20412117403712723</v>
      </c>
    </row>
    <row r="29" spans="1:11" x14ac:dyDescent="0.15">
      <c r="A29">
        <v>27</v>
      </c>
      <c r="B29" t="s">
        <v>34</v>
      </c>
      <c r="C29" s="5">
        <v>43.970588235294116</v>
      </c>
      <c r="D29" s="5">
        <v>4.9702725911708949</v>
      </c>
      <c r="E29" s="5">
        <v>8.9997766735749991</v>
      </c>
      <c r="F29" s="1">
        <f t="shared" si="0"/>
        <v>-0.39407705664022097</v>
      </c>
      <c r="H29" s="5">
        <f t="shared" si="1"/>
        <v>44.601200000000006</v>
      </c>
      <c r="I29" s="5">
        <f t="shared" si="2"/>
        <v>6.5518000000000001</v>
      </c>
      <c r="J29" s="5">
        <f t="shared" si="3"/>
        <v>6.9352999999999998</v>
      </c>
      <c r="K29" s="1">
        <f t="shared" si="4"/>
        <v>0.19871720983844307</v>
      </c>
    </row>
    <row r="30" spans="1:11" x14ac:dyDescent="0.15">
      <c r="B30" s="2"/>
      <c r="C30" s="2"/>
      <c r="D30" s="2"/>
      <c r="E30" s="2"/>
      <c r="F30" s="2"/>
    </row>
    <row r="31" spans="1:11" x14ac:dyDescent="0.15">
      <c r="B31" s="2"/>
      <c r="C31" s="2"/>
      <c r="D31" s="2"/>
      <c r="E31" s="2"/>
      <c r="F31" s="2"/>
    </row>
    <row r="32" spans="1:11" x14ac:dyDescent="0.15">
      <c r="B32" s="2"/>
      <c r="C32" s="2"/>
      <c r="D32" s="2"/>
      <c r="E32" s="2"/>
      <c r="F32" s="2"/>
    </row>
    <row r="33" spans="1:6" x14ac:dyDescent="0.15">
      <c r="A33" s="3" t="s">
        <v>35</v>
      </c>
      <c r="B33" s="2"/>
      <c r="C33" s="2"/>
      <c r="D33" s="2"/>
      <c r="E33" s="2"/>
      <c r="F33" s="2"/>
    </row>
    <row r="34" spans="1:6" x14ac:dyDescent="0.15">
      <c r="A34" s="3" t="s">
        <v>36</v>
      </c>
      <c r="B34" s="2"/>
      <c r="C34" s="2"/>
      <c r="D34" s="2"/>
      <c r="E34" s="2"/>
      <c r="F34" s="2"/>
    </row>
    <row r="35" spans="1:6" x14ac:dyDescent="0.15">
      <c r="B35" s="2"/>
      <c r="C35" s="2"/>
      <c r="D35" s="2"/>
      <c r="E35" s="2"/>
      <c r="F35" s="2"/>
    </row>
    <row r="36" spans="1:6" x14ac:dyDescent="0.15">
      <c r="B36" s="2"/>
      <c r="C36" s="2"/>
      <c r="D36" s="2"/>
      <c r="E36" s="2"/>
      <c r="F36" s="2"/>
    </row>
    <row r="37" spans="1:6" x14ac:dyDescent="0.15">
      <c r="B37" s="2"/>
      <c r="C37" s="2"/>
      <c r="D37" s="2"/>
      <c r="E37" s="2"/>
      <c r="F37" s="2"/>
    </row>
    <row r="38" spans="1:6" x14ac:dyDescent="0.15">
      <c r="B38" s="2"/>
      <c r="C38" s="2"/>
      <c r="D38" s="2"/>
      <c r="E38" s="2"/>
      <c r="F38" s="2"/>
    </row>
    <row r="39" spans="1:6" x14ac:dyDescent="0.15">
      <c r="B39" s="2"/>
      <c r="C39" s="2"/>
      <c r="D39" s="2"/>
      <c r="E39" s="2"/>
      <c r="F39" s="2"/>
    </row>
    <row r="40" spans="1:6" x14ac:dyDescent="0.15">
      <c r="B40" s="2"/>
      <c r="C40" s="2"/>
      <c r="D40" s="2"/>
      <c r="E40" s="2"/>
      <c r="F40" s="2"/>
    </row>
    <row r="41" spans="1:6" x14ac:dyDescent="0.15">
      <c r="B41" s="2"/>
      <c r="C41" s="2"/>
      <c r="D41" s="2"/>
      <c r="E41" s="2"/>
      <c r="F41" s="2"/>
    </row>
    <row r="42" spans="1:6" x14ac:dyDescent="0.15">
      <c r="B42" s="2"/>
      <c r="C42" s="2"/>
      <c r="D42" s="2"/>
      <c r="E42" s="2"/>
      <c r="F42" s="2"/>
    </row>
    <row r="43" spans="1:6" x14ac:dyDescent="0.15">
      <c r="B43" s="2"/>
      <c r="C43" s="2"/>
      <c r="D43" s="2"/>
      <c r="E43" s="2"/>
      <c r="F43" s="2"/>
    </row>
    <row r="44" spans="1:6" x14ac:dyDescent="0.15">
      <c r="B44" s="2"/>
      <c r="C44" s="2"/>
      <c r="D44" s="2"/>
      <c r="E44" s="2"/>
      <c r="F44" s="2"/>
    </row>
    <row r="45" spans="1:6" x14ac:dyDescent="0.15">
      <c r="B45" s="2"/>
      <c r="C45" s="2"/>
      <c r="D45" s="2"/>
      <c r="E45" s="2"/>
      <c r="F45" s="2"/>
    </row>
    <row r="46" spans="1:6" x14ac:dyDescent="0.15">
      <c r="B46" s="2"/>
      <c r="C46" s="2"/>
      <c r="D46" s="2"/>
      <c r="E46" s="2"/>
      <c r="F46" s="2"/>
    </row>
    <row r="47" spans="1:6" x14ac:dyDescent="0.15">
      <c r="B47" s="2"/>
      <c r="C47" s="2"/>
      <c r="D47" s="2"/>
      <c r="E47" s="2"/>
      <c r="F47" s="2"/>
    </row>
    <row r="48" spans="1:6" x14ac:dyDescent="0.15">
      <c r="B48" s="2"/>
      <c r="C48" s="2"/>
      <c r="D48" s="2"/>
      <c r="E48" s="2"/>
      <c r="F48" s="2"/>
    </row>
    <row r="49" spans="2:6" x14ac:dyDescent="0.15">
      <c r="B49" s="2"/>
      <c r="C49" s="2"/>
      <c r="D49" s="2"/>
      <c r="E49" s="2"/>
      <c r="F49" s="2"/>
    </row>
    <row r="50" spans="2:6" x14ac:dyDescent="0.15">
      <c r="B50" s="2"/>
      <c r="C50" s="2"/>
      <c r="D50" s="2"/>
      <c r="E50" s="2"/>
      <c r="F50" s="2"/>
    </row>
    <row r="51" spans="2:6" x14ac:dyDescent="0.15">
      <c r="B51" s="2"/>
      <c r="C51" s="2"/>
      <c r="D51" s="2"/>
      <c r="E51" s="2"/>
      <c r="F51" s="2"/>
    </row>
    <row r="52" spans="2:6" x14ac:dyDescent="0.15">
      <c r="B52" s="2"/>
      <c r="C52" s="2"/>
      <c r="D52" s="2"/>
      <c r="E52" s="2"/>
      <c r="F52" s="2"/>
    </row>
    <row r="53" spans="2:6" x14ac:dyDescent="0.15">
      <c r="B53" s="2"/>
      <c r="C53" s="2"/>
      <c r="D53" s="2"/>
      <c r="E53" s="2"/>
      <c r="F53" s="2"/>
    </row>
    <row r="54" spans="2:6" x14ac:dyDescent="0.15">
      <c r="B54" s="2"/>
      <c r="C54" s="2"/>
      <c r="D54" s="2"/>
      <c r="E54" s="2"/>
      <c r="F54" s="2"/>
    </row>
    <row r="55" spans="2:6" x14ac:dyDescent="0.15">
      <c r="B55" s="2"/>
      <c r="C55" s="2"/>
      <c r="D55" s="2"/>
      <c r="E55" s="2"/>
      <c r="F55" s="2"/>
    </row>
    <row r="56" spans="2:6" x14ac:dyDescent="0.15">
      <c r="B56" s="2"/>
      <c r="C56" s="2"/>
      <c r="D56" s="2"/>
      <c r="E56" s="2"/>
      <c r="F56" s="2"/>
    </row>
    <row r="57" spans="2:6" x14ac:dyDescent="0.15">
      <c r="B57" s="2"/>
      <c r="C57" s="2"/>
      <c r="D57" s="2"/>
      <c r="E57" s="2"/>
      <c r="F57" s="2"/>
    </row>
    <row r="58" spans="2:6" x14ac:dyDescent="0.15">
      <c r="B58" s="2"/>
      <c r="C58" s="2"/>
      <c r="D58" s="2"/>
      <c r="E58" s="2"/>
      <c r="F58" s="2"/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CB2C-050A-BA4A-9397-DE90A070FED3}">
  <dimension ref="A1:J28"/>
  <sheetViews>
    <sheetView workbookViewId="0">
      <selection activeCell="G2" sqref="G2:J28"/>
    </sheetView>
  </sheetViews>
  <sheetFormatPr baseColWidth="10" defaultRowHeight="16" x14ac:dyDescent="0.2"/>
  <cols>
    <col min="1" max="16384" width="10.83203125" style="6"/>
  </cols>
  <sheetData>
    <row r="1" spans="1:10" x14ac:dyDescent="0.2">
      <c r="A1" s="6" t="s">
        <v>2</v>
      </c>
      <c r="B1" s="6" t="s">
        <v>3</v>
      </c>
      <c r="C1" s="6" t="s">
        <v>44</v>
      </c>
      <c r="D1" s="6" t="s">
        <v>43</v>
      </c>
      <c r="E1" s="6" t="s">
        <v>42</v>
      </c>
      <c r="F1" s="6" t="s">
        <v>7</v>
      </c>
      <c r="G1" s="6" t="s">
        <v>41</v>
      </c>
      <c r="H1" s="6" t="s">
        <v>40</v>
      </c>
      <c r="I1" s="6" t="s">
        <v>39</v>
      </c>
      <c r="J1" s="6" t="s">
        <v>38</v>
      </c>
    </row>
    <row r="2" spans="1:10" x14ac:dyDescent="0.2">
      <c r="A2" s="6">
        <v>1</v>
      </c>
      <c r="B2" s="6">
        <v>5</v>
      </c>
      <c r="C2" s="6">
        <v>10.0454574090937</v>
      </c>
      <c r="D2" s="6">
        <v>5.4233848793588804</v>
      </c>
      <c r="E2" s="6">
        <v>4.8657601356044697</v>
      </c>
      <c r="F2" s="6" t="s">
        <v>37</v>
      </c>
      <c r="G2" s="6">
        <v>10.007</v>
      </c>
      <c r="H2" s="6">
        <v>6.0439999999999996</v>
      </c>
      <c r="I2" s="6">
        <v>5.4569999999999999</v>
      </c>
      <c r="J2" s="6" t="s">
        <v>37</v>
      </c>
    </row>
    <row r="3" spans="1:10" x14ac:dyDescent="0.2">
      <c r="A3" s="6">
        <v>2</v>
      </c>
      <c r="B3" s="6">
        <v>5.3</v>
      </c>
      <c r="C3" s="6">
        <v>11.571426367353199</v>
      </c>
      <c r="D3" s="6">
        <v>6.1348668195710303</v>
      </c>
      <c r="E3" s="6">
        <v>3.6266335303187698</v>
      </c>
      <c r="F3" s="6">
        <v>0.30442291118157</v>
      </c>
      <c r="G3" s="6">
        <v>10.986000000000001</v>
      </c>
      <c r="H3" s="6">
        <v>6.0679999999999996</v>
      </c>
      <c r="I3" s="6">
        <v>5.5140000000000002</v>
      </c>
      <c r="J3" s="6">
        <v>0.17</v>
      </c>
    </row>
    <row r="4" spans="1:10" x14ac:dyDescent="0.2">
      <c r="A4" s="6">
        <v>3</v>
      </c>
      <c r="B4" s="6">
        <v>5.6</v>
      </c>
      <c r="C4" s="6">
        <v>12.0555558827166</v>
      </c>
      <c r="D4" s="6">
        <v>8.0041227536415196</v>
      </c>
      <c r="E4" s="6">
        <v>3.8496689072081098</v>
      </c>
      <c r="F4" s="6">
        <v>8.9590187377139099E-2</v>
      </c>
      <c r="G4" s="6">
        <v>12.02</v>
      </c>
      <c r="H4" s="6">
        <v>6.093</v>
      </c>
      <c r="I4" s="6">
        <v>5.5709999999999997</v>
      </c>
      <c r="J4" s="6">
        <v>0.17799999999999999</v>
      </c>
    </row>
    <row r="5" spans="1:10" x14ac:dyDescent="0.2">
      <c r="A5" s="6">
        <v>4</v>
      </c>
      <c r="B5" s="6">
        <v>5.9</v>
      </c>
      <c r="C5" s="6">
        <v>12.8000072000288</v>
      </c>
      <c r="D5" s="6">
        <v>4.2042394705646604</v>
      </c>
      <c r="E5" s="6">
        <v>4.7163363648306902</v>
      </c>
      <c r="F5" s="6">
        <v>0.143340357764768</v>
      </c>
      <c r="G5" s="6">
        <v>13.108000000000001</v>
      </c>
      <c r="H5" s="6">
        <v>6.117</v>
      </c>
      <c r="I5" s="6">
        <v>5.6280000000000001</v>
      </c>
      <c r="J5" s="6">
        <v>0.186</v>
      </c>
    </row>
    <row r="6" spans="1:10" x14ac:dyDescent="0.2">
      <c r="A6" s="6">
        <v>5</v>
      </c>
      <c r="B6" s="6">
        <v>6</v>
      </c>
      <c r="C6" s="6">
        <v>15.1249984687565</v>
      </c>
      <c r="D6" s="6">
        <v>5.8940600304112802</v>
      </c>
      <c r="E6" s="6">
        <v>7.6658653641064403</v>
      </c>
      <c r="F6" s="6">
        <v>0.41369029007841102</v>
      </c>
      <c r="G6" s="6">
        <v>14.244999999999999</v>
      </c>
      <c r="H6" s="6">
        <v>6.1420000000000003</v>
      </c>
      <c r="I6" s="6">
        <v>5.6859999999999999</v>
      </c>
      <c r="J6" s="6">
        <v>0.193</v>
      </c>
    </row>
    <row r="7" spans="1:10" x14ac:dyDescent="0.2">
      <c r="A7" s="6">
        <v>6</v>
      </c>
      <c r="B7" s="6">
        <v>6.3</v>
      </c>
      <c r="C7" s="6">
        <v>13.83333</v>
      </c>
      <c r="D7" s="6">
        <v>4.21102370896475</v>
      </c>
      <c r="E7" s="6">
        <v>7.5785307983215802</v>
      </c>
      <c r="F7" s="6">
        <v>-0.20381774675615</v>
      </c>
      <c r="G7" s="6">
        <v>15.429</v>
      </c>
      <c r="H7" s="6">
        <v>6.1660000000000004</v>
      </c>
      <c r="I7" s="6">
        <v>5.7430000000000003</v>
      </c>
      <c r="J7" s="6">
        <v>0.2</v>
      </c>
    </row>
    <row r="8" spans="1:10" x14ac:dyDescent="0.2">
      <c r="A8" s="6">
        <v>7</v>
      </c>
      <c r="B8" s="6">
        <v>6.6</v>
      </c>
      <c r="C8" s="6">
        <v>16.374995406269498</v>
      </c>
      <c r="D8" s="6">
        <v>7.6085912679858296</v>
      </c>
      <c r="E8" s="6">
        <v>9.0530584510379999</v>
      </c>
      <c r="F8" s="6">
        <v>0.35733677717853801</v>
      </c>
      <c r="G8" s="6">
        <v>16.655000000000001</v>
      </c>
      <c r="H8" s="6">
        <v>6.1909999999999998</v>
      </c>
      <c r="I8" s="6">
        <v>5.8</v>
      </c>
      <c r="J8" s="6">
        <v>0.20499999999999999</v>
      </c>
    </row>
    <row r="9" spans="1:10" x14ac:dyDescent="0.2">
      <c r="A9" s="6">
        <v>8</v>
      </c>
      <c r="B9" s="6">
        <v>6.9</v>
      </c>
      <c r="C9" s="6">
        <v>16.800007200028801</v>
      </c>
      <c r="D9" s="6">
        <v>4.4140791081269697</v>
      </c>
      <c r="E9" s="6">
        <v>6.8636723234458197</v>
      </c>
      <c r="F9" s="6">
        <v>6.0847659757403499E-2</v>
      </c>
      <c r="G9" s="6">
        <v>17.920000000000002</v>
      </c>
      <c r="H9" s="6">
        <v>6.2149999999999999</v>
      </c>
      <c r="I9" s="6">
        <v>5.8570000000000002</v>
      </c>
      <c r="J9" s="6">
        <v>0.21</v>
      </c>
    </row>
    <row r="10" spans="1:10" x14ac:dyDescent="0.2">
      <c r="A10" s="6">
        <v>9</v>
      </c>
      <c r="B10" s="6">
        <v>7</v>
      </c>
      <c r="C10" s="6">
        <v>20.8749961875133</v>
      </c>
      <c r="D10" s="6">
        <v>6.8210430430568101</v>
      </c>
      <c r="E10" s="6">
        <v>6.3882659487314797</v>
      </c>
      <c r="F10" s="6">
        <v>0.66565588797206998</v>
      </c>
      <c r="G10" s="6">
        <v>19.222000000000001</v>
      </c>
      <c r="H10" s="6">
        <v>6.2389999999999999</v>
      </c>
      <c r="I10" s="6">
        <v>5.9139999999999997</v>
      </c>
      <c r="J10" s="6">
        <v>0.215</v>
      </c>
    </row>
    <row r="11" spans="1:10" x14ac:dyDescent="0.2">
      <c r="A11" s="6">
        <v>10</v>
      </c>
      <c r="B11" s="6">
        <v>7.3</v>
      </c>
      <c r="C11" s="6">
        <v>21.611111487654199</v>
      </c>
      <c r="D11" s="6">
        <v>5.2540060119114402</v>
      </c>
      <c r="E11" s="6">
        <v>5.11168361279314</v>
      </c>
      <c r="F11" s="6">
        <v>0.124897619230561</v>
      </c>
      <c r="G11" s="6">
        <v>20.555</v>
      </c>
      <c r="H11" s="6">
        <v>6.2640000000000002</v>
      </c>
      <c r="I11" s="6">
        <v>5.9720000000000004</v>
      </c>
      <c r="J11" s="6">
        <v>0.219</v>
      </c>
    </row>
    <row r="12" spans="1:10" x14ac:dyDescent="0.2">
      <c r="A12" s="6">
        <v>11</v>
      </c>
      <c r="B12" s="6">
        <v>7.6</v>
      </c>
      <c r="C12" s="6">
        <v>19</v>
      </c>
      <c r="D12" s="6">
        <v>5.3909358184177396</v>
      </c>
      <c r="E12" s="6">
        <v>7.56624493412051</v>
      </c>
      <c r="F12" s="6">
        <v>-0.44781992017621602</v>
      </c>
      <c r="G12" s="6">
        <v>21.917999999999999</v>
      </c>
      <c r="H12" s="6">
        <v>6.2880000000000003</v>
      </c>
      <c r="I12" s="6">
        <v>6.0289999999999999</v>
      </c>
      <c r="J12" s="6">
        <v>0.222</v>
      </c>
    </row>
    <row r="13" spans="1:10" x14ac:dyDescent="0.2">
      <c r="A13" s="6">
        <v>12</v>
      </c>
      <c r="B13" s="6">
        <v>7.9</v>
      </c>
      <c r="C13" s="6">
        <v>22.625007968787799</v>
      </c>
      <c r="D13" s="6">
        <v>7.4522238193583901</v>
      </c>
      <c r="E13" s="6">
        <v>5.1963566885784802</v>
      </c>
      <c r="F13" s="6">
        <v>0.56628005422879302</v>
      </c>
      <c r="G13" s="6">
        <v>23.306000000000001</v>
      </c>
      <c r="H13" s="6">
        <v>6.3129999999999997</v>
      </c>
      <c r="I13" s="6">
        <v>6.0860000000000003</v>
      </c>
      <c r="J13" s="6">
        <v>0.22500000000000001</v>
      </c>
    </row>
    <row r="14" spans="1:10" x14ac:dyDescent="0.2">
      <c r="A14" s="6">
        <v>13</v>
      </c>
      <c r="B14" s="6">
        <v>8</v>
      </c>
      <c r="C14" s="6">
        <v>26.125001062500498</v>
      </c>
      <c r="D14" s="6">
        <v>9.0832711693346493</v>
      </c>
      <c r="E14" s="6">
        <v>4.1045229291690202</v>
      </c>
      <c r="F14" s="6">
        <v>0.54187062186970902</v>
      </c>
      <c r="G14" s="6">
        <v>24.716999999999999</v>
      </c>
      <c r="H14" s="6">
        <v>6.3369999999999997</v>
      </c>
      <c r="I14" s="6">
        <v>6.1429999999999998</v>
      </c>
      <c r="J14" s="6">
        <v>0.22700000000000001</v>
      </c>
    </row>
    <row r="15" spans="1:10" x14ac:dyDescent="0.2">
      <c r="A15" s="6">
        <v>14</v>
      </c>
      <c r="B15" s="6">
        <v>8.6</v>
      </c>
      <c r="C15" s="6">
        <v>26.750008125060901</v>
      </c>
      <c r="D15" s="6">
        <v>8.7527371810291008</v>
      </c>
      <c r="E15" s="6">
        <v>5.1253008789233601</v>
      </c>
      <c r="F15" s="6">
        <v>9.2368423612667103E-2</v>
      </c>
      <c r="G15" s="6">
        <v>26.146000000000001</v>
      </c>
      <c r="H15" s="6">
        <v>6.3620000000000001</v>
      </c>
      <c r="I15" s="6">
        <v>6.2</v>
      </c>
      <c r="J15" s="6">
        <v>0.22800000000000001</v>
      </c>
    </row>
    <row r="16" spans="1:10" x14ac:dyDescent="0.2">
      <c r="A16" s="6">
        <v>15</v>
      </c>
      <c r="B16" s="6">
        <v>9</v>
      </c>
      <c r="C16" s="6">
        <v>29.1428571428571</v>
      </c>
      <c r="D16" s="6">
        <v>7.7069227905781599</v>
      </c>
      <c r="E16" s="6">
        <v>6.3751721154354204</v>
      </c>
      <c r="F16" s="6">
        <v>0.34232298118308002</v>
      </c>
      <c r="G16" s="6">
        <v>27.591000000000001</v>
      </c>
      <c r="H16" s="6">
        <v>6.3860000000000001</v>
      </c>
      <c r="I16" s="6">
        <v>6.258</v>
      </c>
      <c r="J16" s="6">
        <v>0.22900000000000001</v>
      </c>
    </row>
    <row r="17" spans="1:10" x14ac:dyDescent="0.2">
      <c r="A17" s="6">
        <v>16</v>
      </c>
      <c r="B17" s="6">
        <v>9.6</v>
      </c>
      <c r="C17" s="6">
        <v>29.722225722225701</v>
      </c>
      <c r="D17" s="6">
        <v>7.3809709688699403</v>
      </c>
      <c r="E17" s="6">
        <v>3.93539150413195</v>
      </c>
      <c r="F17" s="6">
        <v>9.1244687930891702E-2</v>
      </c>
      <c r="G17" s="6">
        <v>29.047000000000001</v>
      </c>
      <c r="H17" s="6">
        <v>6.4109999999999996</v>
      </c>
      <c r="I17" s="6">
        <v>6.3150000000000004</v>
      </c>
      <c r="J17" s="6">
        <v>0.23</v>
      </c>
    </row>
    <row r="18" spans="1:10" x14ac:dyDescent="0.2">
      <c r="A18" s="6">
        <v>17</v>
      </c>
      <c r="B18" s="6">
        <v>10</v>
      </c>
      <c r="C18" s="6">
        <v>30</v>
      </c>
      <c r="D18" s="6">
        <v>5.1870217037705899</v>
      </c>
      <c r="E18" s="6">
        <v>8.5008547869243394</v>
      </c>
      <c r="F18" s="6">
        <v>4.44363498809257E-2</v>
      </c>
      <c r="G18" s="6">
        <v>30.512</v>
      </c>
      <c r="H18" s="6">
        <v>6.4349999999999996</v>
      </c>
      <c r="I18" s="6">
        <v>6.3719999999999999</v>
      </c>
      <c r="J18" s="6">
        <v>0.23</v>
      </c>
    </row>
    <row r="19" spans="1:10" x14ac:dyDescent="0.2">
      <c r="A19" s="6">
        <v>18</v>
      </c>
      <c r="B19" s="6">
        <v>10.6</v>
      </c>
      <c r="C19" s="6">
        <v>31.444442814819102</v>
      </c>
      <c r="D19" s="6">
        <v>7.99226069779432</v>
      </c>
      <c r="E19" s="6">
        <v>5.5530481134910303</v>
      </c>
      <c r="F19" s="6">
        <v>0.21215921660315301</v>
      </c>
      <c r="G19" s="6">
        <v>31.981999999999999</v>
      </c>
      <c r="H19" s="6">
        <v>6.4589999999999996</v>
      </c>
      <c r="I19" s="6">
        <v>6.4290000000000003</v>
      </c>
      <c r="J19" s="6">
        <v>0.22900000000000001</v>
      </c>
    </row>
    <row r="20" spans="1:10" x14ac:dyDescent="0.2">
      <c r="A20" s="6">
        <v>19</v>
      </c>
      <c r="B20" s="6">
        <v>11</v>
      </c>
      <c r="C20" s="6">
        <v>34.33334</v>
      </c>
      <c r="D20" s="6">
        <v>5.1340048021543296</v>
      </c>
      <c r="E20" s="6">
        <v>5.4954051798511001</v>
      </c>
      <c r="F20" s="6">
        <v>0.47800302619984802</v>
      </c>
      <c r="G20" s="6">
        <v>33.454000000000001</v>
      </c>
      <c r="H20" s="6">
        <v>6.484</v>
      </c>
      <c r="I20" s="6">
        <v>6.4859999999999998</v>
      </c>
      <c r="J20" s="6">
        <v>0.22800000000000001</v>
      </c>
    </row>
    <row r="21" spans="1:10" x14ac:dyDescent="0.2">
      <c r="A21" s="6">
        <v>20</v>
      </c>
      <c r="B21" s="6">
        <v>11.6</v>
      </c>
      <c r="C21" s="6">
        <v>35.333328000000002</v>
      </c>
      <c r="D21" s="6">
        <v>4.9472234053196802</v>
      </c>
      <c r="E21" s="6">
        <v>7.8303287753740003</v>
      </c>
      <c r="F21" s="6">
        <v>0.170887275853944</v>
      </c>
      <c r="G21" s="6">
        <v>34.923999999999999</v>
      </c>
      <c r="H21" s="6">
        <v>6.508</v>
      </c>
      <c r="I21" s="6">
        <v>6.5439999999999996</v>
      </c>
      <c r="J21" s="6">
        <v>0.22600000000000001</v>
      </c>
    </row>
    <row r="22" spans="1:10" x14ac:dyDescent="0.2">
      <c r="A22" s="6">
        <v>21</v>
      </c>
      <c r="B22" s="6">
        <v>12</v>
      </c>
      <c r="C22" s="6">
        <v>36.125002812506999</v>
      </c>
      <c r="D22" s="6">
        <v>6.06523460924923</v>
      </c>
      <c r="E22" s="6">
        <v>8.6553976257035004</v>
      </c>
      <c r="F22" s="6">
        <v>0.11516030302808899</v>
      </c>
      <c r="G22" s="6">
        <v>36.387999999999998</v>
      </c>
      <c r="H22" s="6">
        <v>6.5330000000000004</v>
      </c>
      <c r="I22" s="6">
        <v>6.601</v>
      </c>
      <c r="J22" s="6">
        <v>0.224</v>
      </c>
    </row>
    <row r="23" spans="1:10" x14ac:dyDescent="0.2">
      <c r="A23" s="6">
        <v>22</v>
      </c>
      <c r="B23" s="6">
        <v>12.6</v>
      </c>
      <c r="C23" s="6">
        <v>37.5</v>
      </c>
      <c r="D23" s="6">
        <v>5.8137435013637599</v>
      </c>
      <c r="E23" s="6">
        <v>6.3127820117248099</v>
      </c>
      <c r="F23" s="6">
        <v>0.20486298034186201</v>
      </c>
      <c r="G23" s="6">
        <v>37.844000000000001</v>
      </c>
      <c r="H23" s="6">
        <v>6.5570000000000004</v>
      </c>
      <c r="I23" s="6">
        <v>6.6580000000000004</v>
      </c>
      <c r="J23" s="6">
        <v>0.221</v>
      </c>
    </row>
    <row r="24" spans="1:10" x14ac:dyDescent="0.2">
      <c r="A24" s="6">
        <v>23</v>
      </c>
      <c r="B24" s="6">
        <v>13</v>
      </c>
      <c r="C24" s="6">
        <v>37.75</v>
      </c>
      <c r="D24" s="6">
        <v>5.8682024514616797</v>
      </c>
      <c r="E24" s="6">
        <v>6.8359069314482603</v>
      </c>
      <c r="F24" s="6">
        <v>4.0272832498582198E-2</v>
      </c>
      <c r="G24" s="6">
        <v>39.287999999999997</v>
      </c>
      <c r="H24" s="6">
        <v>6.5819999999999999</v>
      </c>
      <c r="I24" s="6">
        <v>6.7149999999999999</v>
      </c>
      <c r="J24" s="6">
        <v>0.218</v>
      </c>
    </row>
    <row r="25" spans="1:10" x14ac:dyDescent="0.2">
      <c r="A25" s="6">
        <v>24</v>
      </c>
      <c r="B25" s="6">
        <v>14</v>
      </c>
      <c r="C25" s="6">
        <v>38.1666666666666</v>
      </c>
      <c r="D25" s="6">
        <v>6.7340006384171103</v>
      </c>
      <c r="E25" s="6">
        <v>6.5310022967255303</v>
      </c>
      <c r="F25" s="6">
        <v>6.4178807741074095E-2</v>
      </c>
      <c r="G25" s="6">
        <v>40.716999999999999</v>
      </c>
      <c r="H25" s="6">
        <v>6.6059999999999999</v>
      </c>
      <c r="I25" s="6">
        <v>6.7720000000000002</v>
      </c>
      <c r="J25" s="6">
        <v>0.214</v>
      </c>
    </row>
    <row r="26" spans="1:10" x14ac:dyDescent="0.2">
      <c r="A26" s="6">
        <v>25</v>
      </c>
      <c r="B26" s="6">
        <v>15</v>
      </c>
      <c r="C26" s="6">
        <v>42.749992750050701</v>
      </c>
      <c r="D26" s="6">
        <v>6.8863243479485998</v>
      </c>
      <c r="E26" s="6">
        <v>5.7096273001910296</v>
      </c>
      <c r="F26" s="6">
        <v>0.70891831446113096</v>
      </c>
      <c r="G26" s="6">
        <v>42.125999999999998</v>
      </c>
      <c r="H26" s="6">
        <v>6.6310000000000002</v>
      </c>
      <c r="I26" s="6">
        <v>6.83</v>
      </c>
      <c r="J26" s="6">
        <v>0.21</v>
      </c>
    </row>
    <row r="27" spans="1:10" x14ac:dyDescent="0.2">
      <c r="A27" s="6">
        <v>26</v>
      </c>
      <c r="B27" s="6">
        <v>1618</v>
      </c>
      <c r="C27" s="6">
        <v>46.666671999999998</v>
      </c>
      <c r="D27" s="6">
        <v>8.4305070346954096</v>
      </c>
      <c r="E27" s="6">
        <v>4.9654630259639596</v>
      </c>
      <c r="F27" s="6">
        <v>0.60275331602331395</v>
      </c>
      <c r="G27" s="6">
        <v>43.512999999999998</v>
      </c>
      <c r="H27" s="6">
        <v>6.6550000000000002</v>
      </c>
      <c r="I27" s="6">
        <v>6.8869999999999996</v>
      </c>
      <c r="J27" s="6">
        <v>0.20499999999999999</v>
      </c>
    </row>
    <row r="28" spans="1:10" x14ac:dyDescent="0.2">
      <c r="A28" s="6">
        <v>27</v>
      </c>
      <c r="B28" s="6">
        <v>1921</v>
      </c>
      <c r="C28" s="6">
        <v>43.970585391012797</v>
      </c>
      <c r="D28" s="6">
        <v>4.9702753195280902</v>
      </c>
      <c r="E28" s="6">
        <v>8.9997766402815103</v>
      </c>
      <c r="F28" s="6">
        <v>-0.39407797113816101</v>
      </c>
      <c r="G28" s="6">
        <v>44.875</v>
      </c>
      <c r="H28" s="6">
        <v>6.6790000000000003</v>
      </c>
      <c r="I28" s="6">
        <v>6.944</v>
      </c>
      <c r="J28" s="6">
        <v>0.20100000000000001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B058-096C-0149-9085-F757402E49F8}">
  <dimension ref="A1:N32"/>
  <sheetViews>
    <sheetView zoomScale="143" workbookViewId="0">
      <selection activeCell="G43" sqref="G43"/>
    </sheetView>
  </sheetViews>
  <sheetFormatPr baseColWidth="10" defaultRowHeight="13" x14ac:dyDescent="0.15"/>
  <sheetData>
    <row r="1" spans="1:13" s="7" customFormat="1" ht="23" x14ac:dyDescent="0.25">
      <c r="A1" s="7" t="s">
        <v>45</v>
      </c>
      <c r="F1" s="7" t="s">
        <v>46</v>
      </c>
      <c r="J1" s="7" t="s">
        <v>47</v>
      </c>
    </row>
    <row r="2" spans="1:13" ht="16" x14ac:dyDescent="0.2">
      <c r="A2" s="3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6" t="s">
        <v>44</v>
      </c>
      <c r="G2" s="6" t="s">
        <v>43</v>
      </c>
      <c r="H2" s="6" t="s">
        <v>42</v>
      </c>
      <c r="I2" s="6" t="s">
        <v>7</v>
      </c>
      <c r="J2" s="6" t="s">
        <v>44</v>
      </c>
      <c r="K2" s="6" t="s">
        <v>43</v>
      </c>
      <c r="L2" s="6" t="s">
        <v>42</v>
      </c>
      <c r="M2" s="6" t="s">
        <v>7</v>
      </c>
    </row>
    <row r="3" spans="1:13" ht="16" x14ac:dyDescent="0.2">
      <c r="A3" t="s">
        <v>8</v>
      </c>
      <c r="B3" s="9">
        <v>10.057600000000001</v>
      </c>
      <c r="C3" s="9">
        <v>5.9641999999999999</v>
      </c>
      <c r="D3" s="9">
        <v>5.4507000000000003</v>
      </c>
      <c r="E3" s="10"/>
      <c r="F3" s="6">
        <v>10.007</v>
      </c>
      <c r="G3" s="6">
        <v>6.0439999999999996</v>
      </c>
      <c r="H3" s="6">
        <v>5.4569999999999999</v>
      </c>
      <c r="I3" s="6" t="s">
        <v>37</v>
      </c>
      <c r="J3" s="11">
        <f>B3-F3</f>
        <v>5.0600000000001089E-2</v>
      </c>
      <c r="K3" s="11">
        <f t="shared" ref="K3:M16" si="0">C3-G3</f>
        <v>-7.9799999999999649E-2</v>
      </c>
      <c r="L3" s="11">
        <f t="shared" si="0"/>
        <v>-6.2999999999995282E-3</v>
      </c>
      <c r="M3" s="11"/>
    </row>
    <row r="4" spans="1:13" ht="16" x14ac:dyDescent="0.2">
      <c r="A4" t="s">
        <v>9</v>
      </c>
      <c r="B4" s="12">
        <v>11.018700000000001</v>
      </c>
      <c r="C4" s="12">
        <v>5.9868000000000006</v>
      </c>
      <c r="D4" s="12">
        <v>5.5078000000000005</v>
      </c>
      <c r="E4" s="13">
        <v>0.16780811453763725</v>
      </c>
      <c r="F4" s="6">
        <v>10.986000000000001</v>
      </c>
      <c r="G4" s="6">
        <v>6.0679999999999996</v>
      </c>
      <c r="H4" s="6">
        <v>5.5140000000000002</v>
      </c>
      <c r="I4" s="6">
        <v>0.17</v>
      </c>
      <c r="J4" s="11">
        <f t="shared" ref="J4:M29" si="1">B4-F4</f>
        <v>3.2700000000000173E-2</v>
      </c>
      <c r="K4" s="11">
        <f t="shared" si="0"/>
        <v>-8.1199999999999051E-2</v>
      </c>
      <c r="L4" s="11">
        <f t="shared" si="0"/>
        <v>-6.1999999999997613E-3</v>
      </c>
      <c r="M4" s="11">
        <f t="shared" si="0"/>
        <v>-2.1918854623627637E-3</v>
      </c>
    </row>
    <row r="5" spans="1:13" ht="16" x14ac:dyDescent="0.2">
      <c r="A5" t="s">
        <v>10</v>
      </c>
      <c r="B5" s="12">
        <v>12.038</v>
      </c>
      <c r="C5" s="12">
        <v>6.0094000000000003</v>
      </c>
      <c r="D5" s="12">
        <v>5.5648999999999997</v>
      </c>
      <c r="E5" s="13">
        <v>0.17674011331272829</v>
      </c>
      <c r="F5" s="6">
        <v>12.02</v>
      </c>
      <c r="G5" s="6">
        <v>6.093</v>
      </c>
      <c r="H5" s="6">
        <v>5.5709999999999997</v>
      </c>
      <c r="I5" s="6">
        <v>0.17799999999999999</v>
      </c>
      <c r="J5" s="11">
        <f t="shared" si="1"/>
        <v>1.8000000000000682E-2</v>
      </c>
      <c r="K5" s="11">
        <f t="shared" si="0"/>
        <v>-8.3599999999999675E-2</v>
      </c>
      <c r="L5" s="11">
        <f t="shared" si="0"/>
        <v>-6.0999999999999943E-3</v>
      </c>
      <c r="M5" s="11">
        <f t="shared" si="0"/>
        <v>-1.2598866872716996E-3</v>
      </c>
    </row>
    <row r="6" spans="1:13" ht="16" x14ac:dyDescent="0.2">
      <c r="A6" t="s">
        <v>11</v>
      </c>
      <c r="B6" s="12">
        <v>13.1119</v>
      </c>
      <c r="C6" s="12">
        <v>6.032</v>
      </c>
      <c r="D6" s="12">
        <v>5.6219999999999999</v>
      </c>
      <c r="E6" s="13">
        <v>0.18492959019816346</v>
      </c>
      <c r="F6" s="6">
        <v>13.108000000000001</v>
      </c>
      <c r="G6" s="6">
        <v>6.117</v>
      </c>
      <c r="H6" s="6">
        <v>5.6280000000000001</v>
      </c>
      <c r="I6" s="6">
        <v>0.186</v>
      </c>
      <c r="J6" s="11">
        <f t="shared" si="1"/>
        <v>3.8999999999997925E-3</v>
      </c>
      <c r="K6" s="11">
        <f t="shared" si="0"/>
        <v>-8.4999999999999964E-2</v>
      </c>
      <c r="L6" s="11">
        <f t="shared" si="0"/>
        <v>-6.0000000000002274E-3</v>
      </c>
      <c r="M6" s="11">
        <f t="shared" si="0"/>
        <v>-1.070409801836536E-3</v>
      </c>
    </row>
    <row r="7" spans="1:13" ht="16" x14ac:dyDescent="0.2">
      <c r="A7" t="s">
        <v>12</v>
      </c>
      <c r="B7" s="12">
        <v>14.236800000000001</v>
      </c>
      <c r="C7" s="12">
        <v>6.0546000000000006</v>
      </c>
      <c r="D7" s="12">
        <v>5.6791</v>
      </c>
      <c r="E7" s="13">
        <v>0.19239172727544823</v>
      </c>
      <c r="F7" s="6">
        <v>14.244999999999999</v>
      </c>
      <c r="G7" s="6">
        <v>6.1420000000000003</v>
      </c>
      <c r="H7" s="6">
        <v>5.6859999999999999</v>
      </c>
      <c r="I7" s="6">
        <v>0.193</v>
      </c>
      <c r="J7" s="11">
        <f t="shared" si="1"/>
        <v>-8.1999999999986528E-3</v>
      </c>
      <c r="K7" s="11">
        <f t="shared" si="0"/>
        <v>-8.73999999999997E-2</v>
      </c>
      <c r="L7" s="11">
        <f t="shared" si="0"/>
        <v>-6.8999999999999062E-3</v>
      </c>
      <c r="M7" s="11">
        <f t="shared" si="0"/>
        <v>-6.0827272455177273E-4</v>
      </c>
    </row>
    <row r="8" spans="1:13" ht="16" x14ac:dyDescent="0.2">
      <c r="A8" t="s">
        <v>13</v>
      </c>
      <c r="B8" s="12">
        <v>15.4091</v>
      </c>
      <c r="C8" s="12">
        <v>6.0772000000000004</v>
      </c>
      <c r="D8" s="12">
        <v>5.7362000000000002</v>
      </c>
      <c r="E8" s="13">
        <v>0.19914129553108448</v>
      </c>
      <c r="F8" s="6">
        <v>15.429</v>
      </c>
      <c r="G8" s="6">
        <v>6.1660000000000004</v>
      </c>
      <c r="H8" s="6">
        <v>5.7430000000000003</v>
      </c>
      <c r="I8" s="6">
        <v>0.2</v>
      </c>
      <c r="J8" s="11">
        <f t="shared" si="1"/>
        <v>-1.9899999999999807E-2</v>
      </c>
      <c r="K8" s="11">
        <f t="shared" si="0"/>
        <v>-8.879999999999999E-2</v>
      </c>
      <c r="L8" s="11">
        <f t="shared" si="0"/>
        <v>-6.8000000000001393E-3</v>
      </c>
      <c r="M8" s="11">
        <f t="shared" si="0"/>
        <v>-8.587044689155332E-4</v>
      </c>
    </row>
    <row r="9" spans="1:13" ht="16" x14ac:dyDescent="0.2">
      <c r="A9" t="s">
        <v>14</v>
      </c>
      <c r="B9" s="12">
        <v>16.6252</v>
      </c>
      <c r="C9" s="12">
        <v>6.0998000000000001</v>
      </c>
      <c r="D9" s="12">
        <v>5.7933000000000003</v>
      </c>
      <c r="E9" s="13">
        <v>0.20519266867736677</v>
      </c>
      <c r="F9" s="6">
        <v>16.655000000000001</v>
      </c>
      <c r="G9" s="6">
        <v>6.1909999999999998</v>
      </c>
      <c r="H9" s="6">
        <v>5.8</v>
      </c>
      <c r="I9" s="6">
        <v>0.20499999999999999</v>
      </c>
      <c r="J9" s="11">
        <f t="shared" si="1"/>
        <v>-2.9800000000001603E-2</v>
      </c>
      <c r="K9" s="11">
        <f t="shared" si="0"/>
        <v>-9.1199999999999726E-2</v>
      </c>
      <c r="L9" s="11">
        <f t="shared" si="0"/>
        <v>-6.6999999999994841E-3</v>
      </c>
      <c r="M9" s="11">
        <f t="shared" si="0"/>
        <v>1.9266867736678073E-4</v>
      </c>
    </row>
    <row r="10" spans="1:13" ht="16" x14ac:dyDescent="0.2">
      <c r="A10" t="s">
        <v>15</v>
      </c>
      <c r="B10" s="12">
        <v>17.881500000000003</v>
      </c>
      <c r="C10" s="12">
        <v>6.1223999999999998</v>
      </c>
      <c r="D10" s="12">
        <v>5.8504000000000005</v>
      </c>
      <c r="E10" s="13">
        <v>0.21055983641932682</v>
      </c>
      <c r="F10" s="6">
        <v>17.920000000000002</v>
      </c>
      <c r="G10" s="6">
        <v>6.2149999999999999</v>
      </c>
      <c r="H10" s="6">
        <v>5.8570000000000002</v>
      </c>
      <c r="I10" s="6">
        <v>0.21</v>
      </c>
      <c r="J10" s="11">
        <f t="shared" si="1"/>
        <v>-3.8499999999999091E-2</v>
      </c>
      <c r="K10" s="11">
        <f t="shared" si="0"/>
        <v>-9.2600000000000016E-2</v>
      </c>
      <c r="L10" s="11">
        <f t="shared" si="0"/>
        <v>-6.5999999999997172E-3</v>
      </c>
      <c r="M10" s="11">
        <f t="shared" si="0"/>
        <v>5.5983641932683126E-4</v>
      </c>
    </row>
    <row r="11" spans="1:13" ht="16" x14ac:dyDescent="0.2">
      <c r="A11" t="s">
        <v>16</v>
      </c>
      <c r="B11" s="12">
        <v>19.174399999999999</v>
      </c>
      <c r="C11" s="12">
        <v>6.1450000000000005</v>
      </c>
      <c r="D11" s="12">
        <v>5.9075000000000006</v>
      </c>
      <c r="E11" s="13">
        <v>0.21525641719354113</v>
      </c>
      <c r="F11" s="6">
        <v>19.222000000000001</v>
      </c>
      <c r="G11" s="6">
        <v>6.2389999999999999</v>
      </c>
      <c r="H11" s="6">
        <v>5.9139999999999997</v>
      </c>
      <c r="I11" s="6">
        <v>0.215</v>
      </c>
      <c r="J11" s="11">
        <f t="shared" si="1"/>
        <v>-4.7600000000002751E-2</v>
      </c>
      <c r="K11" s="11">
        <f t="shared" si="0"/>
        <v>-9.3999999999999417E-2</v>
      </c>
      <c r="L11" s="11">
        <f t="shared" si="0"/>
        <v>-6.4999999999990621E-3</v>
      </c>
      <c r="M11" s="11">
        <f t="shared" si="0"/>
        <v>2.5641719354113635E-4</v>
      </c>
    </row>
    <row r="12" spans="1:13" ht="16" x14ac:dyDescent="0.2">
      <c r="A12" t="s">
        <v>17</v>
      </c>
      <c r="B12" s="12">
        <v>20.500300000000003</v>
      </c>
      <c r="C12" s="12">
        <v>6.1676000000000002</v>
      </c>
      <c r="D12" s="12">
        <v>5.9645999999999999</v>
      </c>
      <c r="E12" s="13">
        <v>0.21929567040318948</v>
      </c>
      <c r="F12" s="6">
        <v>20.555</v>
      </c>
      <c r="G12" s="6">
        <v>6.2640000000000002</v>
      </c>
      <c r="H12" s="6">
        <v>5.9720000000000004</v>
      </c>
      <c r="I12" s="6">
        <v>0.219</v>
      </c>
      <c r="J12" s="11">
        <f t="shared" si="1"/>
        <v>-5.4699999999996862E-2</v>
      </c>
      <c r="K12" s="11">
        <f t="shared" si="0"/>
        <v>-9.6400000000000041E-2</v>
      </c>
      <c r="L12" s="11">
        <f t="shared" si="0"/>
        <v>-7.4000000000005173E-3</v>
      </c>
      <c r="M12" s="11">
        <f t="shared" si="0"/>
        <v>2.9567040318947968E-4</v>
      </c>
    </row>
    <row r="13" spans="1:13" ht="16" x14ac:dyDescent="0.2">
      <c r="A13" t="s">
        <v>18</v>
      </c>
      <c r="B13" s="12">
        <v>21.855599999999999</v>
      </c>
      <c r="C13" s="12">
        <v>6.1901999999999999</v>
      </c>
      <c r="D13" s="12">
        <v>6.0217000000000001</v>
      </c>
      <c r="E13" s="13">
        <v>0.22269050817241076</v>
      </c>
      <c r="F13" s="6">
        <v>21.917999999999999</v>
      </c>
      <c r="G13" s="6">
        <v>6.2880000000000003</v>
      </c>
      <c r="H13" s="6">
        <v>6.0289999999999999</v>
      </c>
      <c r="I13" s="6">
        <v>0.222</v>
      </c>
      <c r="J13" s="11">
        <f t="shared" si="1"/>
        <v>-6.2400000000000233E-2</v>
      </c>
      <c r="K13" s="11">
        <f t="shared" si="0"/>
        <v>-9.7800000000000331E-2</v>
      </c>
      <c r="L13" s="11">
        <f t="shared" si="0"/>
        <v>-7.2999999999998622E-3</v>
      </c>
      <c r="M13" s="11">
        <f t="shared" si="0"/>
        <v>6.9050817241075868E-4</v>
      </c>
    </row>
    <row r="14" spans="1:13" ht="16" x14ac:dyDescent="0.2">
      <c r="A14" t="s">
        <v>19</v>
      </c>
      <c r="B14" s="12">
        <v>23.236699999999999</v>
      </c>
      <c r="C14" s="12">
        <v>6.2128000000000005</v>
      </c>
      <c r="D14" s="12">
        <v>6.0788000000000002</v>
      </c>
      <c r="E14" s="13">
        <v>0.22545350664190827</v>
      </c>
      <c r="F14" s="6">
        <v>23.306000000000001</v>
      </c>
      <c r="G14" s="6">
        <v>6.3129999999999997</v>
      </c>
      <c r="H14" s="6">
        <v>6.0860000000000003</v>
      </c>
      <c r="I14" s="6">
        <v>0.22500000000000001</v>
      </c>
      <c r="J14" s="11">
        <f t="shared" si="1"/>
        <v>-6.9300000000001916E-2</v>
      </c>
      <c r="K14" s="11">
        <f t="shared" si="0"/>
        <v>-0.10019999999999918</v>
      </c>
      <c r="L14" s="11">
        <f t="shared" si="0"/>
        <v>-7.2000000000000952E-3</v>
      </c>
      <c r="M14" s="11">
        <f t="shared" si="0"/>
        <v>4.5350664190826895E-4</v>
      </c>
    </row>
    <row r="15" spans="1:13" ht="16" x14ac:dyDescent="0.2">
      <c r="A15" t="s">
        <v>20</v>
      </c>
      <c r="B15" s="12">
        <v>24.64</v>
      </c>
      <c r="C15" s="12">
        <v>6.2354000000000003</v>
      </c>
      <c r="D15" s="12">
        <v>6.1359000000000004</v>
      </c>
      <c r="E15" s="13">
        <v>0.22759691682648861</v>
      </c>
      <c r="F15" s="6">
        <v>24.716999999999999</v>
      </c>
      <c r="G15" s="6">
        <v>6.3369999999999997</v>
      </c>
      <c r="H15" s="6">
        <v>6.1429999999999998</v>
      </c>
      <c r="I15" s="6">
        <v>0.22700000000000001</v>
      </c>
      <c r="J15" s="11">
        <f t="shared" si="1"/>
        <v>-7.6999999999998181E-2</v>
      </c>
      <c r="K15" s="11">
        <f t="shared" si="0"/>
        <v>-0.10159999999999947</v>
      </c>
      <c r="L15" s="11">
        <f t="shared" si="0"/>
        <v>-7.0999999999994401E-3</v>
      </c>
      <c r="M15" s="11">
        <f t="shared" si="0"/>
        <v>5.9691682648860267E-4</v>
      </c>
    </row>
    <row r="16" spans="1:13" ht="16" x14ac:dyDescent="0.2">
      <c r="A16" t="s">
        <v>21</v>
      </c>
      <c r="B16" s="12">
        <v>26.061899999999998</v>
      </c>
      <c r="C16" s="12">
        <v>6.258</v>
      </c>
      <c r="D16" s="12">
        <v>6.1930000000000005</v>
      </c>
      <c r="E16" s="13">
        <v>0.22913267505428542</v>
      </c>
      <c r="F16" s="6">
        <v>26.146000000000001</v>
      </c>
      <c r="G16" s="6">
        <v>6.3620000000000001</v>
      </c>
      <c r="H16" s="6">
        <v>6.2</v>
      </c>
      <c r="I16" s="6">
        <v>0.22800000000000001</v>
      </c>
      <c r="J16" s="11">
        <f t="shared" si="1"/>
        <v>-8.410000000000295E-2</v>
      </c>
      <c r="K16" s="11">
        <f t="shared" si="0"/>
        <v>-0.10400000000000009</v>
      </c>
      <c r="L16" s="11">
        <f t="shared" si="0"/>
        <v>-6.9999999999996732E-3</v>
      </c>
      <c r="M16" s="11">
        <f t="shared" si="0"/>
        <v>1.1326750542854092E-3</v>
      </c>
    </row>
    <row r="17" spans="1:14" ht="16" x14ac:dyDescent="0.2">
      <c r="A17" t="s">
        <v>22</v>
      </c>
      <c r="B17" s="12">
        <v>27.498799999999999</v>
      </c>
      <c r="C17" s="12">
        <v>6.2805999999999997</v>
      </c>
      <c r="D17" s="12">
        <v>6.2500999999999998</v>
      </c>
      <c r="E17" s="13">
        <v>0.23007241300632086</v>
      </c>
      <c r="F17" s="6">
        <v>27.591000000000001</v>
      </c>
      <c r="G17" s="6">
        <v>6.3860000000000001</v>
      </c>
      <c r="H17" s="6">
        <v>6.258</v>
      </c>
      <c r="I17" s="6">
        <v>0.22900000000000001</v>
      </c>
      <c r="J17" s="11">
        <f t="shared" si="1"/>
        <v>-9.2200000000001836E-2</v>
      </c>
      <c r="K17" s="11">
        <f t="shared" si="1"/>
        <v>-0.10540000000000038</v>
      </c>
      <c r="L17" s="11">
        <f t="shared" si="1"/>
        <v>-7.9000000000002402E-3</v>
      </c>
      <c r="M17" s="11">
        <f t="shared" si="1"/>
        <v>1.0724130063208548E-3</v>
      </c>
    </row>
    <row r="18" spans="1:14" ht="16" x14ac:dyDescent="0.2">
      <c r="A18" t="s">
        <v>23</v>
      </c>
      <c r="B18" s="12">
        <v>28.947100000000002</v>
      </c>
      <c r="C18" s="12">
        <v>6.3032000000000004</v>
      </c>
      <c r="D18" s="12">
        <v>6.3071999999999999</v>
      </c>
      <c r="E18" s="13">
        <v>0.23042746737414085</v>
      </c>
      <c r="F18" s="6">
        <v>29.047000000000001</v>
      </c>
      <c r="G18" s="6">
        <v>6.4109999999999996</v>
      </c>
      <c r="H18" s="6">
        <v>6.3150000000000004</v>
      </c>
      <c r="I18" s="6">
        <v>0.23</v>
      </c>
      <c r="J18" s="11">
        <f t="shared" si="1"/>
        <v>-9.9899999999998101E-2</v>
      </c>
      <c r="K18" s="11">
        <f t="shared" si="1"/>
        <v>-0.10779999999999923</v>
      </c>
      <c r="L18" s="11">
        <f t="shared" si="1"/>
        <v>-7.8000000000004732E-3</v>
      </c>
      <c r="M18" s="11">
        <f t="shared" si="1"/>
        <v>4.2746737414084413E-4</v>
      </c>
    </row>
    <row r="19" spans="1:14" ht="16" x14ac:dyDescent="0.2">
      <c r="A19" t="s">
        <v>24</v>
      </c>
      <c r="B19" s="12">
        <v>30.403200000000002</v>
      </c>
      <c r="C19" s="12">
        <v>6.3258000000000001</v>
      </c>
      <c r="D19" s="12">
        <v>6.3643000000000001</v>
      </c>
      <c r="E19" s="13">
        <v>0.23020888915238819</v>
      </c>
      <c r="F19" s="6">
        <v>30.512</v>
      </c>
      <c r="G19" s="6">
        <v>6.4349999999999996</v>
      </c>
      <c r="H19" s="6">
        <v>6.3719999999999999</v>
      </c>
      <c r="I19" s="6">
        <v>0.23</v>
      </c>
      <c r="J19" s="11">
        <f t="shared" si="1"/>
        <v>-0.10879999999999868</v>
      </c>
      <c r="K19" s="11">
        <f t="shared" si="1"/>
        <v>-0.10919999999999952</v>
      </c>
      <c r="L19" s="11">
        <f t="shared" si="1"/>
        <v>-7.6999999999998181E-3</v>
      </c>
      <c r="M19" s="11">
        <f t="shared" si="1"/>
        <v>2.0888915238817529E-4</v>
      </c>
    </row>
    <row r="20" spans="1:14" ht="16" x14ac:dyDescent="0.2">
      <c r="A20" t="s">
        <v>25</v>
      </c>
      <c r="B20" s="12">
        <v>31.863499999999998</v>
      </c>
      <c r="C20" s="12">
        <v>6.3483999999999998</v>
      </c>
      <c r="D20" s="12">
        <v>6.4214000000000002</v>
      </c>
      <c r="E20" s="13">
        <v>0.22942745258229558</v>
      </c>
      <c r="F20" s="6">
        <v>31.981999999999999</v>
      </c>
      <c r="G20" s="6">
        <v>6.4589999999999996</v>
      </c>
      <c r="H20" s="6">
        <v>6.4290000000000003</v>
      </c>
      <c r="I20" s="6">
        <v>0.22900000000000001</v>
      </c>
      <c r="J20" s="11">
        <f t="shared" si="1"/>
        <v>-0.11850000000000094</v>
      </c>
      <c r="K20" s="11">
        <f t="shared" si="1"/>
        <v>-0.11059999999999981</v>
      </c>
      <c r="L20" s="11">
        <f t="shared" si="1"/>
        <v>-7.6000000000000512E-3</v>
      </c>
      <c r="M20" s="11">
        <f t="shared" si="1"/>
        <v>4.2745258229556771E-4</v>
      </c>
    </row>
    <row r="21" spans="1:14" ht="16" x14ac:dyDescent="0.2">
      <c r="A21" t="s">
        <v>26</v>
      </c>
      <c r="B21" s="12">
        <v>33.324399999999997</v>
      </c>
      <c r="C21" s="12">
        <v>6.3710000000000004</v>
      </c>
      <c r="D21" s="12">
        <v>6.4785000000000004</v>
      </c>
      <c r="E21" s="13">
        <v>0.22809366376130477</v>
      </c>
      <c r="F21" s="6">
        <v>33.454000000000001</v>
      </c>
      <c r="G21" s="6">
        <v>6.484</v>
      </c>
      <c r="H21" s="6">
        <v>6.4859999999999998</v>
      </c>
      <c r="I21" s="6">
        <v>0.22800000000000001</v>
      </c>
      <c r="J21" s="11">
        <f t="shared" si="1"/>
        <v>-0.12960000000000349</v>
      </c>
      <c r="K21" s="11">
        <f t="shared" si="1"/>
        <v>-0.11299999999999955</v>
      </c>
      <c r="L21" s="11">
        <f t="shared" si="1"/>
        <v>-7.499999999999396E-3</v>
      </c>
      <c r="M21" s="11">
        <f t="shared" si="1"/>
        <v>9.366376130476306E-5</v>
      </c>
    </row>
    <row r="22" spans="1:14" ht="16" x14ac:dyDescent="0.2">
      <c r="A22" t="s">
        <v>27</v>
      </c>
      <c r="B22" s="12">
        <v>34.782300000000006</v>
      </c>
      <c r="C22" s="12">
        <v>6.3936000000000002</v>
      </c>
      <c r="D22" s="12">
        <v>6.5356000000000005</v>
      </c>
      <c r="E22" s="13">
        <v>0.22621776893326806</v>
      </c>
      <c r="F22" s="6">
        <v>34.923999999999999</v>
      </c>
      <c r="G22" s="6">
        <v>6.508</v>
      </c>
      <c r="H22" s="6">
        <v>6.5439999999999996</v>
      </c>
      <c r="I22" s="6">
        <v>0.22600000000000001</v>
      </c>
      <c r="J22" s="11">
        <f t="shared" si="1"/>
        <v>-0.14169999999999305</v>
      </c>
      <c r="K22" s="11">
        <f t="shared" si="1"/>
        <v>-0.11439999999999984</v>
      </c>
      <c r="L22" s="11">
        <f t="shared" si="1"/>
        <v>-8.3999999999990749E-3</v>
      </c>
      <c r="M22" s="11">
        <f t="shared" si="1"/>
        <v>2.1776893326805324E-4</v>
      </c>
    </row>
    <row r="23" spans="1:14" ht="16" x14ac:dyDescent="0.2">
      <c r="A23" t="s">
        <v>28</v>
      </c>
      <c r="B23" s="12">
        <v>36.233599999999996</v>
      </c>
      <c r="C23" s="12">
        <v>6.4161999999999999</v>
      </c>
      <c r="D23" s="12">
        <v>6.5927000000000007</v>
      </c>
      <c r="E23" s="13">
        <v>0.2238097624729628</v>
      </c>
      <c r="F23" s="6">
        <v>36.387999999999998</v>
      </c>
      <c r="G23" s="6">
        <v>6.5330000000000004</v>
      </c>
      <c r="H23" s="6">
        <v>6.601</v>
      </c>
      <c r="I23" s="6">
        <v>0.224</v>
      </c>
      <c r="J23" s="11">
        <f t="shared" si="1"/>
        <v>-0.15440000000000254</v>
      </c>
      <c r="K23" s="11">
        <f t="shared" si="1"/>
        <v>-0.11680000000000046</v>
      </c>
      <c r="L23" s="11">
        <f t="shared" si="1"/>
        <v>-8.2999999999993079E-3</v>
      </c>
      <c r="M23" s="11">
        <f t="shared" si="1"/>
        <v>-1.9023752703720143E-4</v>
      </c>
    </row>
    <row r="24" spans="1:14" ht="16" x14ac:dyDescent="0.2">
      <c r="A24" t="s">
        <v>29</v>
      </c>
      <c r="B24" s="12">
        <v>37.674700000000001</v>
      </c>
      <c r="C24" s="12">
        <v>6.4388000000000005</v>
      </c>
      <c r="D24" s="12">
        <v>6.6497999999999999</v>
      </c>
      <c r="E24" s="13">
        <v>0.22087939457802561</v>
      </c>
      <c r="F24" s="6">
        <v>37.844000000000001</v>
      </c>
      <c r="G24" s="6">
        <v>6.5570000000000004</v>
      </c>
      <c r="H24" s="6">
        <v>6.6580000000000004</v>
      </c>
      <c r="I24" s="6">
        <v>0.221</v>
      </c>
      <c r="J24" s="11">
        <f t="shared" si="1"/>
        <v>-0.16929999999999978</v>
      </c>
      <c r="K24" s="11">
        <f t="shared" si="1"/>
        <v>-0.11819999999999986</v>
      </c>
      <c r="L24" s="11">
        <f t="shared" si="1"/>
        <v>-8.2000000000004292E-3</v>
      </c>
      <c r="M24" s="11">
        <f t="shared" si="1"/>
        <v>-1.2060542197439572E-4</v>
      </c>
    </row>
    <row r="25" spans="1:14" ht="16" x14ac:dyDescent="0.2">
      <c r="A25" t="s">
        <v>30</v>
      </c>
      <c r="B25" s="12">
        <v>39.102000000000004</v>
      </c>
      <c r="C25" s="12">
        <v>6.4614000000000003</v>
      </c>
      <c r="D25" s="12">
        <v>6.7069000000000001</v>
      </c>
      <c r="E25" s="13">
        <v>0.21743617868065193</v>
      </c>
      <c r="F25" s="6">
        <v>39.287999999999997</v>
      </c>
      <c r="G25" s="6">
        <v>6.5819999999999999</v>
      </c>
      <c r="H25" s="6">
        <v>6.7149999999999999</v>
      </c>
      <c r="I25" s="6">
        <v>0.218</v>
      </c>
      <c r="J25" s="11">
        <f t="shared" si="1"/>
        <v>-0.18599999999999284</v>
      </c>
      <c r="K25" s="11">
        <f t="shared" si="1"/>
        <v>-0.1205999999999996</v>
      </c>
      <c r="L25" s="11">
        <f t="shared" si="1"/>
        <v>-8.099999999999774E-3</v>
      </c>
      <c r="M25" s="11">
        <f t="shared" si="1"/>
        <v>-5.638213193480679E-4</v>
      </c>
    </row>
    <row r="26" spans="1:14" ht="16" x14ac:dyDescent="0.2">
      <c r="A26" t="s">
        <v>31</v>
      </c>
      <c r="B26" s="12">
        <v>40.511899999999997</v>
      </c>
      <c r="C26" s="12">
        <v>6.484</v>
      </c>
      <c r="D26" s="12">
        <v>6.7640000000000002</v>
      </c>
      <c r="E26" s="13">
        <v>0.21348939859102042</v>
      </c>
      <c r="F26" s="6">
        <v>40.716999999999999</v>
      </c>
      <c r="G26" s="6">
        <v>6.6059999999999999</v>
      </c>
      <c r="H26" s="6">
        <v>6.7720000000000002</v>
      </c>
      <c r="I26" s="6">
        <v>0.214</v>
      </c>
      <c r="J26" s="11">
        <f t="shared" si="1"/>
        <v>-0.20510000000000161</v>
      </c>
      <c r="K26" s="11">
        <f t="shared" si="1"/>
        <v>-0.12199999999999989</v>
      </c>
      <c r="L26" s="11">
        <f t="shared" si="1"/>
        <v>-8.0000000000000071E-3</v>
      </c>
      <c r="M26" s="11">
        <f t="shared" si="1"/>
        <v>-5.1060140897957185E-4</v>
      </c>
    </row>
    <row r="27" spans="1:14" ht="16" x14ac:dyDescent="0.2">
      <c r="A27" t="s">
        <v>32</v>
      </c>
      <c r="B27" s="12">
        <v>41.900800000000004</v>
      </c>
      <c r="C27" s="12">
        <v>6.5066000000000006</v>
      </c>
      <c r="D27" s="12">
        <v>6.8211000000000004</v>
      </c>
      <c r="E27" s="13">
        <v>0.20904811538360329</v>
      </c>
      <c r="F27" s="6">
        <v>42.125999999999998</v>
      </c>
      <c r="G27" s="6">
        <v>6.6310000000000002</v>
      </c>
      <c r="H27" s="6">
        <v>6.83</v>
      </c>
      <c r="I27" s="6">
        <v>0.21</v>
      </c>
      <c r="J27" s="11">
        <f t="shared" si="1"/>
        <v>-0.22519999999999385</v>
      </c>
      <c r="K27" s="11">
        <f t="shared" si="1"/>
        <v>-0.12439999999999962</v>
      </c>
      <c r="L27" s="11">
        <f t="shared" si="1"/>
        <v>-8.8999999999996859E-3</v>
      </c>
      <c r="M27" s="11">
        <f t="shared" si="1"/>
        <v>-9.5188461639669764E-4</v>
      </c>
    </row>
    <row r="28" spans="1:14" ht="16" x14ac:dyDescent="0.2">
      <c r="A28" t="s">
        <v>33</v>
      </c>
      <c r="B28" s="12">
        <v>43.265100000000004</v>
      </c>
      <c r="C28" s="12">
        <v>6.5292000000000003</v>
      </c>
      <c r="D28" s="12">
        <v>6.8781999999999996</v>
      </c>
      <c r="E28" s="13">
        <v>0.20412117403712723</v>
      </c>
      <c r="F28" s="6">
        <v>43.512999999999998</v>
      </c>
      <c r="G28" s="6">
        <v>6.6550000000000002</v>
      </c>
      <c r="H28" s="6">
        <v>6.8869999999999996</v>
      </c>
      <c r="I28" s="6">
        <v>0.20499999999999999</v>
      </c>
      <c r="J28" s="11">
        <f t="shared" si="1"/>
        <v>-0.24789999999999424</v>
      </c>
      <c r="K28" s="11">
        <f t="shared" si="1"/>
        <v>-0.12579999999999991</v>
      </c>
      <c r="L28" s="11">
        <f t="shared" si="1"/>
        <v>-8.799999999999919E-3</v>
      </c>
      <c r="M28" s="11">
        <f t="shared" si="1"/>
        <v>-8.788259628727535E-4</v>
      </c>
    </row>
    <row r="29" spans="1:14" ht="16" x14ac:dyDescent="0.2">
      <c r="A29" t="s">
        <v>34</v>
      </c>
      <c r="B29" s="12">
        <v>44.601200000000006</v>
      </c>
      <c r="C29" s="12">
        <v>6.5518000000000001</v>
      </c>
      <c r="D29" s="12">
        <v>6.9352999999999998</v>
      </c>
      <c r="E29" s="13">
        <v>0.19871720983844307</v>
      </c>
      <c r="F29" s="6">
        <v>44.875</v>
      </c>
      <c r="G29" s="6">
        <v>6.6790000000000003</v>
      </c>
      <c r="H29" s="6">
        <v>6.944</v>
      </c>
      <c r="I29" s="6">
        <v>0.20100000000000001</v>
      </c>
      <c r="J29" s="11">
        <f t="shared" si="1"/>
        <v>-0.27379999999999427</v>
      </c>
      <c r="K29" s="11">
        <f t="shared" si="1"/>
        <v>-0.1272000000000002</v>
      </c>
      <c r="L29" s="11">
        <f t="shared" si="1"/>
        <v>-8.7000000000001521E-3</v>
      </c>
      <c r="M29" s="11">
        <f t="shared" si="1"/>
        <v>-2.2827901615569413E-3</v>
      </c>
    </row>
    <row r="30" spans="1:14" x14ac:dyDescent="0.15">
      <c r="J30" s="14">
        <f>SUM(J3:J29)</f>
        <v>-2.5386999999999755</v>
      </c>
      <c r="K30" s="14">
        <f t="shared" ref="K30:M30" si="2">SUM(K3:K29)</f>
        <v>-2.7989999999999942</v>
      </c>
      <c r="L30" s="14">
        <f t="shared" si="2"/>
        <v>-0.19999999999999574</v>
      </c>
      <c r="M30" s="14">
        <f t="shared" si="2"/>
        <v>-4.8620713648684089E-3</v>
      </c>
      <c r="N30" s="15" t="s">
        <v>48</v>
      </c>
    </row>
    <row r="31" spans="1:14" x14ac:dyDescent="0.15">
      <c r="J31" s="17">
        <f>AVERAGE(J3:J29)</f>
        <v>-9.4025925925925014E-2</v>
      </c>
      <c r="K31" s="17">
        <f t="shared" ref="K31:M31" si="3">AVERAGE(K3:K29)</f>
        <v>-0.10366666666666645</v>
      </c>
      <c r="L31" s="17">
        <f t="shared" si="3"/>
        <v>-7.4074074074072498E-3</v>
      </c>
      <c r="M31" s="17">
        <f t="shared" si="3"/>
        <v>-1.8700274480263111E-4</v>
      </c>
      <c r="N31" s="16" t="s">
        <v>49</v>
      </c>
    </row>
    <row r="32" spans="1:14" x14ac:dyDescent="0.15">
      <c r="J32" s="23">
        <f t="array" ref="J32">AVERAGE(ABS(J3:J29))</f>
        <v>0.10181851851851774</v>
      </c>
      <c r="K32" s="23">
        <f t="array" ref="K32">AVERAGE(ABS(K3:K29))</f>
        <v>0.10366666666666645</v>
      </c>
      <c r="L32" s="23">
        <f t="array" ref="L32">AVERAGE(ABS(L3:L29))</f>
        <v>7.4074074074072498E-3</v>
      </c>
      <c r="M32" s="23">
        <f t="array" ref="M32">AVERAGE(ABS(M3:M29))</f>
        <v>6.7088073190146153E-4</v>
      </c>
      <c r="N32" s="2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F357-5459-A846-AD0F-2956EB84447C}">
  <dimension ref="A1:Q32"/>
  <sheetViews>
    <sheetView tabSelected="1" zoomScale="143" workbookViewId="0">
      <selection activeCell="K45" sqref="K45"/>
    </sheetView>
  </sheetViews>
  <sheetFormatPr baseColWidth="10" defaultRowHeight="13" x14ac:dyDescent="0.15"/>
  <cols>
    <col min="4" max="4" width="2.83203125" customWidth="1"/>
    <col min="8" max="8" width="12.6640625" customWidth="1"/>
    <col min="9" max="9" width="2.83203125" customWidth="1"/>
    <col min="14" max="14" width="2.83203125" customWidth="1"/>
  </cols>
  <sheetData>
    <row r="1" spans="1:16" s="7" customFormat="1" ht="23" x14ac:dyDescent="0.25">
      <c r="A1" s="7" t="s">
        <v>51</v>
      </c>
      <c r="E1" s="7" t="s">
        <v>54</v>
      </c>
      <c r="G1" s="7" t="s">
        <v>55</v>
      </c>
      <c r="J1" s="7" t="s">
        <v>53</v>
      </c>
      <c r="L1" s="7" t="s">
        <v>56</v>
      </c>
      <c r="O1" s="7" t="s">
        <v>57</v>
      </c>
    </row>
    <row r="2" spans="1:16" ht="16" x14ac:dyDescent="0.2">
      <c r="A2" s="3" t="s">
        <v>3</v>
      </c>
      <c r="B2" s="3" t="s">
        <v>52</v>
      </c>
      <c r="C2" s="8" t="s">
        <v>7</v>
      </c>
      <c r="D2" s="8"/>
      <c r="E2" s="6" t="s">
        <v>44</v>
      </c>
      <c r="F2" s="6" t="s">
        <v>7</v>
      </c>
      <c r="G2" s="6" t="s">
        <v>44</v>
      </c>
      <c r="H2" s="6" t="s">
        <v>7</v>
      </c>
      <c r="I2" s="8"/>
      <c r="J2" s="6" t="s">
        <v>44</v>
      </c>
      <c r="K2" s="6" t="s">
        <v>7</v>
      </c>
      <c r="L2" s="6" t="s">
        <v>44</v>
      </c>
      <c r="M2" s="6" t="s">
        <v>7</v>
      </c>
      <c r="N2" s="8"/>
      <c r="O2" s="6" t="s">
        <v>44</v>
      </c>
      <c r="P2" s="6" t="s">
        <v>7</v>
      </c>
    </row>
    <row r="3" spans="1:16" ht="16" x14ac:dyDescent="0.2">
      <c r="A3" t="s">
        <v>8</v>
      </c>
      <c r="B3" s="19">
        <v>10.130000000000001</v>
      </c>
      <c r="C3" s="20"/>
      <c r="D3" s="21"/>
      <c r="E3" s="6">
        <v>10.057600000000001</v>
      </c>
      <c r="F3" s="6"/>
      <c r="G3" s="22">
        <f>E3-B3</f>
        <v>-7.240000000000002E-2</v>
      </c>
      <c r="H3" s="6"/>
      <c r="I3" s="21"/>
      <c r="J3" s="6">
        <v>10.007</v>
      </c>
      <c r="K3" s="6"/>
      <c r="L3" s="22">
        <f>J3-B3</f>
        <v>-0.12300000000000111</v>
      </c>
      <c r="M3" s="6"/>
      <c r="N3" s="21"/>
      <c r="O3" s="19">
        <f>G3-L3</f>
        <v>5.0600000000001089E-2</v>
      </c>
    </row>
    <row r="4" spans="1:16" ht="16" x14ac:dyDescent="0.2">
      <c r="A4" t="s">
        <v>9</v>
      </c>
      <c r="B4" s="19">
        <v>11.19</v>
      </c>
      <c r="C4" s="19">
        <v>0.21238228811861326</v>
      </c>
      <c r="D4" s="19"/>
      <c r="E4" s="6">
        <v>11.018700000000001</v>
      </c>
      <c r="F4" s="6">
        <v>0.16780811453763725</v>
      </c>
      <c r="G4" s="22">
        <f t="shared" ref="G4:H29" si="0">E4-B4</f>
        <v>-0.17129999999999868</v>
      </c>
      <c r="H4" s="22">
        <f t="shared" si="0"/>
        <v>-4.4574173580976012E-2</v>
      </c>
      <c r="I4" s="19"/>
      <c r="J4" s="6">
        <v>10.986000000000001</v>
      </c>
      <c r="K4" s="6">
        <v>0.17</v>
      </c>
      <c r="L4" s="22">
        <f t="shared" ref="L4:M29" si="1">J4-B4</f>
        <v>-0.20399999999999885</v>
      </c>
      <c r="M4" s="22">
        <f t="shared" si="1"/>
        <v>-4.2382288118613248E-2</v>
      </c>
      <c r="N4" s="19"/>
      <c r="O4" s="19">
        <f t="shared" ref="O4:P29" si="2">G4-L4</f>
        <v>3.2700000000000173E-2</v>
      </c>
      <c r="P4" s="19">
        <f t="shared" si="2"/>
        <v>-2.1918854623627637E-3</v>
      </c>
    </row>
    <row r="5" spans="1:16" ht="16" x14ac:dyDescent="0.2">
      <c r="A5" t="s">
        <v>10</v>
      </c>
      <c r="B5" s="19">
        <v>11.4</v>
      </c>
      <c r="C5" s="19">
        <v>4.0210627094303654E-2</v>
      </c>
      <c r="D5" s="19"/>
      <c r="E5" s="6">
        <v>12.038</v>
      </c>
      <c r="F5" s="6">
        <v>0.17674011331272829</v>
      </c>
      <c r="G5" s="22">
        <f t="shared" si="0"/>
        <v>0.6379999999999999</v>
      </c>
      <c r="H5" s="22">
        <f t="shared" si="0"/>
        <v>0.13652948621842464</v>
      </c>
      <c r="I5" s="19"/>
      <c r="J5" s="6">
        <v>12.02</v>
      </c>
      <c r="K5" s="6">
        <v>0.17799999999999999</v>
      </c>
      <c r="L5" s="22">
        <f t="shared" si="1"/>
        <v>0.61999999999999922</v>
      </c>
      <c r="M5" s="22">
        <f t="shared" si="1"/>
        <v>0.13778937290569634</v>
      </c>
      <c r="N5" s="19"/>
      <c r="O5" s="19">
        <f t="shared" si="2"/>
        <v>1.8000000000000682E-2</v>
      </c>
      <c r="P5" s="19">
        <f t="shared" si="2"/>
        <v>-1.2598866872716996E-3</v>
      </c>
    </row>
    <row r="6" spans="1:16" ht="16" x14ac:dyDescent="0.2">
      <c r="A6" t="s">
        <v>11</v>
      </c>
      <c r="B6" s="19">
        <v>13.45</v>
      </c>
      <c r="C6" s="19">
        <v>0.40113491830544934</v>
      </c>
      <c r="D6" s="19"/>
      <c r="E6" s="6">
        <v>13.1119</v>
      </c>
      <c r="F6" s="6">
        <v>0.18492959019816346</v>
      </c>
      <c r="G6" s="22">
        <f t="shared" si="0"/>
        <v>-0.33809999999999896</v>
      </c>
      <c r="H6" s="22">
        <f t="shared" si="0"/>
        <v>-0.21620532810728588</v>
      </c>
      <c r="I6" s="19"/>
      <c r="J6" s="6">
        <v>13.108000000000001</v>
      </c>
      <c r="K6" s="6">
        <v>0.186</v>
      </c>
      <c r="L6" s="22">
        <f t="shared" si="1"/>
        <v>-0.34199999999999875</v>
      </c>
      <c r="M6" s="22">
        <f t="shared" si="1"/>
        <v>-0.21513491830544934</v>
      </c>
      <c r="N6" s="19"/>
      <c r="O6" s="19">
        <f t="shared" si="2"/>
        <v>3.8999999999997925E-3</v>
      </c>
      <c r="P6" s="19">
        <f t="shared" si="2"/>
        <v>-1.070409801836536E-3</v>
      </c>
    </row>
    <row r="7" spans="1:16" ht="16" x14ac:dyDescent="0.2">
      <c r="A7" t="s">
        <v>12</v>
      </c>
      <c r="B7" s="19">
        <v>15.78</v>
      </c>
      <c r="C7" s="19">
        <v>0.4184250695878603</v>
      </c>
      <c r="D7" s="19"/>
      <c r="E7" s="6">
        <v>14.236800000000001</v>
      </c>
      <c r="F7" s="6">
        <v>0.19239172727544823</v>
      </c>
      <c r="G7" s="22">
        <f t="shared" si="0"/>
        <v>-1.5431999999999988</v>
      </c>
      <c r="H7" s="22">
        <f t="shared" si="0"/>
        <v>-0.22603334231241207</v>
      </c>
      <c r="I7" s="19"/>
      <c r="J7" s="6">
        <v>14.244999999999999</v>
      </c>
      <c r="K7" s="6">
        <v>0.193</v>
      </c>
      <c r="L7" s="22">
        <f t="shared" si="1"/>
        <v>-1.5350000000000001</v>
      </c>
      <c r="M7" s="22">
        <f t="shared" si="1"/>
        <v>-0.22542506958786029</v>
      </c>
      <c r="N7" s="19"/>
      <c r="O7" s="19">
        <f t="shared" si="2"/>
        <v>-8.1999999999986528E-3</v>
      </c>
      <c r="P7" s="19">
        <f t="shared" si="2"/>
        <v>-6.0827272455177273E-4</v>
      </c>
    </row>
    <row r="8" spans="1:16" ht="16" x14ac:dyDescent="0.2">
      <c r="A8" t="s">
        <v>13</v>
      </c>
      <c r="B8" s="19">
        <v>15.15</v>
      </c>
      <c r="C8" s="19">
        <v>-9.8560700876094975E-2</v>
      </c>
      <c r="D8" s="19"/>
      <c r="E8" s="6">
        <v>15.4091</v>
      </c>
      <c r="F8" s="6">
        <v>0.19914129553108448</v>
      </c>
      <c r="G8" s="22">
        <f t="shared" si="0"/>
        <v>0.25910000000000011</v>
      </c>
      <c r="H8" s="22">
        <f t="shared" si="0"/>
        <v>0.29770199640717943</v>
      </c>
      <c r="I8" s="19"/>
      <c r="J8" s="6">
        <v>15.429</v>
      </c>
      <c r="K8" s="6">
        <v>0.2</v>
      </c>
      <c r="L8" s="22">
        <f t="shared" si="1"/>
        <v>0.27899999999999991</v>
      </c>
      <c r="M8" s="22">
        <f t="shared" si="1"/>
        <v>0.29856070087609499</v>
      </c>
      <c r="N8" s="19"/>
      <c r="O8" s="19">
        <f t="shared" si="2"/>
        <v>-1.9899999999999807E-2</v>
      </c>
      <c r="P8" s="19">
        <f t="shared" si="2"/>
        <v>-8.5870446891556096E-4</v>
      </c>
    </row>
    <row r="9" spans="1:16" ht="16" x14ac:dyDescent="0.2">
      <c r="A9" t="s">
        <v>14</v>
      </c>
      <c r="B9" s="19">
        <v>17.61</v>
      </c>
      <c r="C9" s="19">
        <v>0.36022843754576062</v>
      </c>
      <c r="D9" s="19"/>
      <c r="E9" s="6">
        <v>16.6252</v>
      </c>
      <c r="F9" s="6">
        <v>0.20519266867736677</v>
      </c>
      <c r="G9" s="22">
        <f t="shared" si="0"/>
        <v>-0.9847999999999999</v>
      </c>
      <c r="H9" s="22">
        <f t="shared" si="0"/>
        <v>-0.15503576886839385</v>
      </c>
      <c r="I9" s="19"/>
      <c r="J9" s="6">
        <v>16.655000000000001</v>
      </c>
      <c r="K9" s="6">
        <v>0.20499999999999999</v>
      </c>
      <c r="L9" s="22">
        <f t="shared" si="1"/>
        <v>-0.95499999999999829</v>
      </c>
      <c r="M9" s="22">
        <f t="shared" si="1"/>
        <v>-0.15522843754576063</v>
      </c>
      <c r="N9" s="19"/>
      <c r="O9" s="19">
        <f t="shared" si="2"/>
        <v>-2.9800000000001603E-2</v>
      </c>
      <c r="P9" s="19">
        <f t="shared" si="2"/>
        <v>1.9266867736678073E-4</v>
      </c>
    </row>
    <row r="10" spans="1:16" ht="16" x14ac:dyDescent="0.2">
      <c r="A10" t="s">
        <v>15</v>
      </c>
      <c r="B10" s="19">
        <v>18.579999999999998</v>
      </c>
      <c r="C10" s="19">
        <v>0.14652567975830799</v>
      </c>
      <c r="D10" s="19"/>
      <c r="E10" s="6">
        <v>17.881500000000003</v>
      </c>
      <c r="F10" s="6">
        <v>0.21055983641932682</v>
      </c>
      <c r="G10" s="22">
        <f t="shared" si="0"/>
        <v>-0.69849999999999568</v>
      </c>
      <c r="H10" s="22">
        <f t="shared" si="0"/>
        <v>6.4034156661018832E-2</v>
      </c>
      <c r="I10" s="19"/>
      <c r="J10" s="6">
        <v>17.920000000000002</v>
      </c>
      <c r="K10" s="6">
        <v>0.21</v>
      </c>
      <c r="L10" s="22">
        <f t="shared" si="1"/>
        <v>-0.65999999999999659</v>
      </c>
      <c r="M10" s="22">
        <f t="shared" si="1"/>
        <v>6.3474320241692E-2</v>
      </c>
      <c r="N10" s="19"/>
      <c r="O10" s="19">
        <f t="shared" si="2"/>
        <v>-3.8499999999999091E-2</v>
      </c>
      <c r="P10" s="19">
        <f t="shared" si="2"/>
        <v>5.5983641932683126E-4</v>
      </c>
    </row>
    <row r="11" spans="1:16" ht="16" x14ac:dyDescent="0.2">
      <c r="A11" t="s">
        <v>16</v>
      </c>
      <c r="B11" s="19">
        <v>21.05</v>
      </c>
      <c r="C11" s="19">
        <v>0.41183826594414374</v>
      </c>
      <c r="D11" s="19"/>
      <c r="E11" s="6">
        <v>19.174399999999999</v>
      </c>
      <c r="F11" s="6">
        <v>0.21525641719354113</v>
      </c>
      <c r="G11" s="22">
        <f t="shared" si="0"/>
        <v>-1.8756000000000022</v>
      </c>
      <c r="H11" s="22">
        <f t="shared" si="0"/>
        <v>-0.19658184875060261</v>
      </c>
      <c r="I11" s="19"/>
      <c r="J11" s="6">
        <v>19.222000000000001</v>
      </c>
      <c r="K11" s="6">
        <v>0.215</v>
      </c>
      <c r="L11" s="22">
        <f t="shared" si="1"/>
        <v>-1.8279999999999994</v>
      </c>
      <c r="M11" s="22">
        <f t="shared" si="1"/>
        <v>-0.19683826594414375</v>
      </c>
      <c r="N11" s="19"/>
      <c r="O11" s="19">
        <f t="shared" si="2"/>
        <v>-4.7600000000002751E-2</v>
      </c>
      <c r="P11" s="19">
        <f t="shared" si="2"/>
        <v>2.5641719354113635E-4</v>
      </c>
    </row>
    <row r="12" spans="1:16" ht="16" x14ac:dyDescent="0.2">
      <c r="A12" t="s">
        <v>17</v>
      </c>
      <c r="B12" s="19">
        <v>22.26</v>
      </c>
      <c r="C12" s="19">
        <v>0.20494579945799474</v>
      </c>
      <c r="D12" s="19"/>
      <c r="E12" s="6">
        <v>20.500300000000003</v>
      </c>
      <c r="F12" s="6">
        <v>0.21929567040318948</v>
      </c>
      <c r="G12" s="22">
        <f t="shared" si="0"/>
        <v>-1.7596999999999987</v>
      </c>
      <c r="H12" s="22">
        <f t="shared" si="0"/>
        <v>1.4349870945194743E-2</v>
      </c>
      <c r="I12" s="19"/>
      <c r="J12" s="6">
        <v>20.555</v>
      </c>
      <c r="K12" s="6">
        <v>0.219</v>
      </c>
      <c r="L12" s="22">
        <f t="shared" si="1"/>
        <v>-1.7050000000000018</v>
      </c>
      <c r="M12" s="22">
        <f t="shared" si="1"/>
        <v>1.4054200542005263E-2</v>
      </c>
      <c r="N12" s="19"/>
      <c r="O12" s="19">
        <f t="shared" si="2"/>
        <v>-5.4699999999996862E-2</v>
      </c>
      <c r="P12" s="19">
        <f t="shared" si="2"/>
        <v>2.9567040318947968E-4</v>
      </c>
    </row>
    <row r="13" spans="1:16" ht="16" x14ac:dyDescent="0.2">
      <c r="A13" t="s">
        <v>18</v>
      </c>
      <c r="B13" s="19">
        <v>20.53</v>
      </c>
      <c r="C13" s="19">
        <v>-0.28543144695594791</v>
      </c>
      <c r="D13" s="19"/>
      <c r="E13" s="6">
        <v>21.855599999999999</v>
      </c>
      <c r="F13" s="6">
        <v>0.22269050817241076</v>
      </c>
      <c r="G13" s="22">
        <f t="shared" si="0"/>
        <v>1.3255999999999979</v>
      </c>
      <c r="H13" s="22">
        <f t="shared" si="0"/>
        <v>0.50812195512835867</v>
      </c>
      <c r="I13" s="19"/>
      <c r="J13" s="6">
        <v>21.917999999999999</v>
      </c>
      <c r="K13" s="6">
        <v>0.222</v>
      </c>
      <c r="L13" s="22">
        <f t="shared" si="1"/>
        <v>1.3879999999999981</v>
      </c>
      <c r="M13" s="22">
        <f t="shared" si="1"/>
        <v>0.50743144695594788</v>
      </c>
      <c r="N13" s="19"/>
      <c r="O13" s="19">
        <f t="shared" si="2"/>
        <v>-6.2400000000000233E-2</v>
      </c>
      <c r="P13" s="19">
        <f t="shared" si="2"/>
        <v>6.9050817241078644E-4</v>
      </c>
    </row>
    <row r="14" spans="1:16" ht="16" x14ac:dyDescent="0.2">
      <c r="A14" t="s">
        <v>19</v>
      </c>
      <c r="B14" s="19">
        <v>22.33</v>
      </c>
      <c r="C14" s="19">
        <v>0.26732011583871645</v>
      </c>
      <c r="D14" s="19"/>
      <c r="E14" s="6">
        <v>23.236699999999999</v>
      </c>
      <c r="F14" s="6">
        <v>0.22545350664190827</v>
      </c>
      <c r="G14" s="22">
        <f t="shared" si="0"/>
        <v>0.90670000000000073</v>
      </c>
      <c r="H14" s="22">
        <f t="shared" si="0"/>
        <v>-4.186660919680818E-2</v>
      </c>
      <c r="I14" s="19"/>
      <c r="J14" s="6">
        <v>23.306000000000001</v>
      </c>
      <c r="K14" s="6">
        <v>0.22500000000000001</v>
      </c>
      <c r="L14" s="22">
        <f t="shared" si="1"/>
        <v>0.97600000000000264</v>
      </c>
      <c r="M14" s="22">
        <f t="shared" si="1"/>
        <v>-4.2320115838716449E-2</v>
      </c>
      <c r="N14" s="19"/>
      <c r="O14" s="19">
        <f t="shared" si="2"/>
        <v>-6.9300000000001916E-2</v>
      </c>
      <c r="P14" s="19">
        <f t="shared" si="2"/>
        <v>4.5350664190826895E-4</v>
      </c>
    </row>
    <row r="15" spans="1:16" ht="16" x14ac:dyDescent="0.2">
      <c r="A15" t="s">
        <v>20</v>
      </c>
      <c r="B15" s="19">
        <v>23.72</v>
      </c>
      <c r="C15" s="19">
        <v>0.20652254661615044</v>
      </c>
      <c r="D15" s="19"/>
      <c r="E15" s="6">
        <v>24.64</v>
      </c>
      <c r="F15" s="6">
        <v>0.22759691682648861</v>
      </c>
      <c r="G15" s="22">
        <f t="shared" si="0"/>
        <v>0.92000000000000171</v>
      </c>
      <c r="H15" s="22">
        <f t="shared" si="0"/>
        <v>2.1074370210338172E-2</v>
      </c>
      <c r="I15" s="19"/>
      <c r="J15" s="6">
        <v>24.716999999999999</v>
      </c>
      <c r="K15" s="6">
        <v>0.22700000000000001</v>
      </c>
      <c r="L15" s="22">
        <f t="shared" si="1"/>
        <v>0.99699999999999989</v>
      </c>
      <c r="M15" s="22">
        <f t="shared" si="1"/>
        <v>2.047745338384957E-2</v>
      </c>
      <c r="N15" s="19"/>
      <c r="O15" s="19">
        <f t="shared" si="2"/>
        <v>-7.6999999999998181E-2</v>
      </c>
      <c r="P15" s="19">
        <f t="shared" si="2"/>
        <v>5.9691682648860267E-4</v>
      </c>
    </row>
    <row r="16" spans="1:16" ht="16" x14ac:dyDescent="0.2">
      <c r="A16" t="s">
        <v>21</v>
      </c>
      <c r="B16" s="19">
        <v>26.73</v>
      </c>
      <c r="C16" s="19">
        <v>0.27695509485311781</v>
      </c>
      <c r="D16" s="19"/>
      <c r="E16" s="6">
        <v>26.061899999999998</v>
      </c>
      <c r="F16" s="6">
        <v>0.22913267505428542</v>
      </c>
      <c r="G16" s="22">
        <f t="shared" si="0"/>
        <v>-0.66810000000000258</v>
      </c>
      <c r="H16" s="22">
        <f t="shared" si="0"/>
        <v>-4.7822419798832394E-2</v>
      </c>
      <c r="I16" s="19"/>
      <c r="J16" s="6">
        <v>26.146000000000001</v>
      </c>
      <c r="K16" s="6">
        <v>0.22800000000000001</v>
      </c>
      <c r="L16" s="22">
        <f t="shared" si="1"/>
        <v>-0.58399999999999963</v>
      </c>
      <c r="M16" s="22">
        <f t="shared" si="1"/>
        <v>-4.8955094853117803E-2</v>
      </c>
      <c r="N16" s="19"/>
      <c r="O16" s="19">
        <f t="shared" si="2"/>
        <v>-8.410000000000295E-2</v>
      </c>
      <c r="P16" s="19">
        <f t="shared" si="2"/>
        <v>1.1326750542854092E-3</v>
      </c>
    </row>
    <row r="17" spans="1:17" ht="16" x14ac:dyDescent="0.2">
      <c r="A17" t="s">
        <v>22</v>
      </c>
      <c r="B17" s="19">
        <v>29.35</v>
      </c>
      <c r="C17" s="19">
        <v>0.43563068920676218</v>
      </c>
      <c r="D17" s="19"/>
      <c r="E17" s="6">
        <v>27.498799999999999</v>
      </c>
      <c r="F17" s="6">
        <v>0.23007241300632086</v>
      </c>
      <c r="G17" s="22">
        <f t="shared" si="0"/>
        <v>-1.8512000000000022</v>
      </c>
      <c r="H17" s="22">
        <f t="shared" si="0"/>
        <v>-0.20555827620044131</v>
      </c>
      <c r="I17" s="19"/>
      <c r="J17" s="6">
        <v>27.591000000000001</v>
      </c>
      <c r="K17" s="6">
        <v>0.22900000000000001</v>
      </c>
      <c r="L17" s="22">
        <f t="shared" si="1"/>
        <v>-1.7590000000000003</v>
      </c>
      <c r="M17" s="22">
        <f t="shared" si="1"/>
        <v>-0.20663068920676217</v>
      </c>
      <c r="N17" s="19"/>
      <c r="O17" s="19">
        <f t="shared" si="2"/>
        <v>-9.2200000000001836E-2</v>
      </c>
      <c r="P17" s="19">
        <f t="shared" si="2"/>
        <v>1.0724130063208548E-3</v>
      </c>
    </row>
    <row r="18" spans="1:17" ht="16" x14ac:dyDescent="0.2">
      <c r="A18" t="s">
        <v>23</v>
      </c>
      <c r="B18" s="19">
        <v>29.73</v>
      </c>
      <c r="C18" s="19">
        <v>6.014085621587386E-2</v>
      </c>
      <c r="D18" s="19"/>
      <c r="E18" s="6">
        <v>28.947100000000002</v>
      </c>
      <c r="F18" s="6">
        <v>0.23042746737414085</v>
      </c>
      <c r="G18" s="22">
        <f t="shared" si="0"/>
        <v>-0.78289999999999793</v>
      </c>
      <c r="H18" s="22">
        <f t="shared" si="0"/>
        <v>0.17028661115826699</v>
      </c>
      <c r="I18" s="19"/>
      <c r="J18" s="6">
        <v>29.047000000000001</v>
      </c>
      <c r="K18" s="6">
        <v>0.23</v>
      </c>
      <c r="L18" s="22">
        <f t="shared" si="1"/>
        <v>-0.68299999999999983</v>
      </c>
      <c r="M18" s="22">
        <f t="shared" si="1"/>
        <v>0.16985914378412614</v>
      </c>
      <c r="N18" s="19"/>
      <c r="O18" s="19">
        <f t="shared" si="2"/>
        <v>-9.9899999999998101E-2</v>
      </c>
      <c r="P18" s="19">
        <f t="shared" si="2"/>
        <v>4.2746737414084413E-4</v>
      </c>
    </row>
    <row r="19" spans="1:17" ht="16" x14ac:dyDescent="0.2">
      <c r="A19" t="s">
        <v>24</v>
      </c>
      <c r="B19" s="19">
        <v>31.77</v>
      </c>
      <c r="C19" s="19">
        <v>0.32070429177802218</v>
      </c>
      <c r="D19" s="19"/>
      <c r="E19" s="6">
        <v>30.403200000000002</v>
      </c>
      <c r="F19" s="6">
        <v>0.23020888915238819</v>
      </c>
      <c r="G19" s="22">
        <f t="shared" si="0"/>
        <v>-1.3667999999999978</v>
      </c>
      <c r="H19" s="22">
        <f t="shared" si="0"/>
        <v>-9.0495402625633992E-2</v>
      </c>
      <c r="I19" s="19"/>
      <c r="J19" s="6">
        <v>30.512</v>
      </c>
      <c r="K19" s="6">
        <v>0.23</v>
      </c>
      <c r="L19" s="22">
        <f t="shared" si="1"/>
        <v>-1.2579999999999991</v>
      </c>
      <c r="M19" s="22">
        <f t="shared" si="1"/>
        <v>-9.0704291778022167E-2</v>
      </c>
      <c r="N19" s="19"/>
      <c r="O19" s="19">
        <f t="shared" si="2"/>
        <v>-0.10879999999999868</v>
      </c>
      <c r="P19" s="19">
        <f t="shared" si="2"/>
        <v>2.0888915238817529E-4</v>
      </c>
    </row>
    <row r="20" spans="1:17" ht="16" x14ac:dyDescent="0.2">
      <c r="A20" t="s">
        <v>25</v>
      </c>
      <c r="B20" s="19">
        <v>31.5</v>
      </c>
      <c r="C20" s="19">
        <v>-4.0810157194679501E-2</v>
      </c>
      <c r="D20" s="19"/>
      <c r="E20" s="6">
        <v>31.863499999999998</v>
      </c>
      <c r="F20" s="6">
        <v>0.22942745258229558</v>
      </c>
      <c r="G20" s="22">
        <f t="shared" si="0"/>
        <v>0.36349999999999838</v>
      </c>
      <c r="H20" s="22">
        <f t="shared" si="0"/>
        <v>0.27023760977697509</v>
      </c>
      <c r="I20" s="19"/>
      <c r="J20" s="6">
        <v>31.981999999999999</v>
      </c>
      <c r="K20" s="6">
        <v>0.22900000000000001</v>
      </c>
      <c r="L20" s="22">
        <f t="shared" si="1"/>
        <v>0.48199999999999932</v>
      </c>
      <c r="M20" s="22">
        <f t="shared" si="1"/>
        <v>0.26981015719467949</v>
      </c>
      <c r="N20" s="19"/>
      <c r="O20" s="19">
        <f t="shared" si="2"/>
        <v>-0.11850000000000094</v>
      </c>
      <c r="P20" s="19">
        <f t="shared" si="2"/>
        <v>4.2745258229559546E-4</v>
      </c>
    </row>
    <row r="21" spans="1:17" ht="16" x14ac:dyDescent="0.2">
      <c r="A21" t="s">
        <v>26</v>
      </c>
      <c r="B21" s="19">
        <v>35.08</v>
      </c>
      <c r="C21" s="19">
        <v>0.61756080731412766</v>
      </c>
      <c r="D21" s="19"/>
      <c r="E21" s="6">
        <v>33.324399999999997</v>
      </c>
      <c r="F21" s="6">
        <v>0.22809366376130477</v>
      </c>
      <c r="G21" s="22">
        <f t="shared" si="0"/>
        <v>-1.7556000000000012</v>
      </c>
      <c r="H21" s="22">
        <f t="shared" si="0"/>
        <v>-0.38946714355282286</v>
      </c>
      <c r="I21" s="19"/>
      <c r="J21" s="6">
        <v>33.454000000000001</v>
      </c>
      <c r="K21" s="6">
        <v>0.22800000000000001</v>
      </c>
      <c r="L21" s="22">
        <f t="shared" si="1"/>
        <v>-1.6259999999999977</v>
      </c>
      <c r="M21" s="22">
        <f t="shared" si="1"/>
        <v>-0.38956080731412768</v>
      </c>
      <c r="N21" s="19"/>
      <c r="O21" s="19">
        <f t="shared" si="2"/>
        <v>-0.12960000000000349</v>
      </c>
      <c r="P21" s="19">
        <f t="shared" si="2"/>
        <v>9.3663761304818571E-5</v>
      </c>
    </row>
    <row r="22" spans="1:17" ht="16" x14ac:dyDescent="0.2">
      <c r="A22" t="s">
        <v>27</v>
      </c>
      <c r="B22" s="19">
        <v>36.65</v>
      </c>
      <c r="C22" s="19">
        <v>0.26860564585115487</v>
      </c>
      <c r="D22" s="19"/>
      <c r="E22" s="6">
        <v>34.782300000000006</v>
      </c>
      <c r="F22" s="6">
        <v>0.22621776893326806</v>
      </c>
      <c r="G22" s="22">
        <f t="shared" si="0"/>
        <v>-1.8676999999999921</v>
      </c>
      <c r="H22" s="22">
        <f t="shared" si="0"/>
        <v>-4.2387876917886813E-2</v>
      </c>
      <c r="I22" s="19"/>
      <c r="J22" s="6">
        <v>34.923999999999999</v>
      </c>
      <c r="K22" s="6">
        <v>0.22600000000000001</v>
      </c>
      <c r="L22" s="22">
        <f t="shared" si="1"/>
        <v>-1.7259999999999991</v>
      </c>
      <c r="M22" s="22">
        <f t="shared" si="1"/>
        <v>-4.2605645851154866E-2</v>
      </c>
      <c r="N22" s="19"/>
      <c r="O22" s="19">
        <f t="shared" si="2"/>
        <v>-0.14169999999999305</v>
      </c>
      <c r="P22" s="19">
        <f t="shared" si="2"/>
        <v>2.1776893326805324E-4</v>
      </c>
    </row>
    <row r="23" spans="1:17" ht="16" x14ac:dyDescent="0.2">
      <c r="A23" t="s">
        <v>28</v>
      </c>
      <c r="B23" s="19">
        <v>37.18</v>
      </c>
      <c r="C23" s="19">
        <v>8.2406903521729163E-2</v>
      </c>
      <c r="D23" s="19"/>
      <c r="E23" s="6">
        <v>36.233599999999996</v>
      </c>
      <c r="F23" s="6">
        <v>0.2238097624729628</v>
      </c>
      <c r="G23" s="22">
        <f t="shared" si="0"/>
        <v>-0.94640000000000413</v>
      </c>
      <c r="H23" s="22">
        <f t="shared" si="0"/>
        <v>0.14140285895123364</v>
      </c>
      <c r="I23" s="19"/>
      <c r="J23" s="6">
        <v>36.387999999999998</v>
      </c>
      <c r="K23" s="6">
        <v>0.224</v>
      </c>
      <c r="L23" s="22">
        <f t="shared" si="1"/>
        <v>-0.79200000000000159</v>
      </c>
      <c r="M23" s="22">
        <f t="shared" si="1"/>
        <v>0.14159309647827084</v>
      </c>
      <c r="N23" s="19"/>
      <c r="O23" s="19">
        <f t="shared" si="2"/>
        <v>-0.15440000000000254</v>
      </c>
      <c r="P23" s="19">
        <f t="shared" si="2"/>
        <v>-1.9023752703720143E-4</v>
      </c>
    </row>
    <row r="24" spans="1:17" ht="16" x14ac:dyDescent="0.2">
      <c r="A24" t="s">
        <v>29</v>
      </c>
      <c r="B24" s="19">
        <v>37.78</v>
      </c>
      <c r="C24" s="19">
        <v>9.4816687737041952E-2</v>
      </c>
      <c r="D24" s="19"/>
      <c r="E24" s="6">
        <v>37.674700000000001</v>
      </c>
      <c r="F24" s="6">
        <v>0.22087939457802561</v>
      </c>
      <c r="G24" s="22">
        <f t="shared" si="0"/>
        <v>-0.10529999999999973</v>
      </c>
      <c r="H24" s="22">
        <f t="shared" si="0"/>
        <v>0.12606270684098364</v>
      </c>
      <c r="I24" s="19"/>
      <c r="J24" s="6">
        <v>37.844000000000001</v>
      </c>
      <c r="K24" s="6">
        <v>0.221</v>
      </c>
      <c r="L24" s="22">
        <f t="shared" si="1"/>
        <v>6.4000000000000057E-2</v>
      </c>
      <c r="M24" s="22">
        <f t="shared" si="1"/>
        <v>0.12618331226295804</v>
      </c>
      <c r="N24" s="19"/>
      <c r="O24" s="19">
        <f t="shared" si="2"/>
        <v>-0.16929999999999978</v>
      </c>
      <c r="P24" s="19">
        <f t="shared" si="2"/>
        <v>-1.2060542197439572E-4</v>
      </c>
    </row>
    <row r="25" spans="1:17" ht="16" x14ac:dyDescent="0.2">
      <c r="A25" t="s">
        <v>30</v>
      </c>
      <c r="B25" s="19">
        <v>39.24</v>
      </c>
      <c r="C25" s="19">
        <v>0.23504789503340592</v>
      </c>
      <c r="D25" s="19"/>
      <c r="E25" s="6">
        <v>39.102000000000004</v>
      </c>
      <c r="F25" s="6">
        <v>0.21743617868065193</v>
      </c>
      <c r="G25" s="22">
        <f t="shared" si="0"/>
        <v>-0.13799999999999812</v>
      </c>
      <c r="H25" s="22">
        <f t="shared" si="0"/>
        <v>-1.7611716352753992E-2</v>
      </c>
      <c r="I25" s="19"/>
      <c r="J25" s="6">
        <v>39.287999999999997</v>
      </c>
      <c r="K25" s="6">
        <v>0.218</v>
      </c>
      <c r="L25" s="22">
        <f t="shared" si="1"/>
        <v>4.7999999999994714E-2</v>
      </c>
      <c r="M25" s="22">
        <f t="shared" si="1"/>
        <v>-1.7047895033405924E-2</v>
      </c>
      <c r="N25" s="19"/>
      <c r="O25" s="19">
        <f t="shared" si="2"/>
        <v>-0.18599999999999284</v>
      </c>
      <c r="P25" s="19">
        <f t="shared" si="2"/>
        <v>-5.638213193480679E-4</v>
      </c>
    </row>
    <row r="26" spans="1:17" ht="16" x14ac:dyDescent="0.2">
      <c r="A26" t="s">
        <v>31</v>
      </c>
      <c r="B26" s="19">
        <v>38.380000000000003</v>
      </c>
      <c r="C26" s="19">
        <v>-0.13351963980748321</v>
      </c>
      <c r="D26" s="19"/>
      <c r="E26" s="6">
        <v>40.511899999999997</v>
      </c>
      <c r="F26" s="6">
        <v>0.21348939859102042</v>
      </c>
      <c r="G26" s="22">
        <f t="shared" si="0"/>
        <v>2.1318999999999946</v>
      </c>
      <c r="H26" s="22">
        <f t="shared" si="0"/>
        <v>0.34700903839850361</v>
      </c>
      <c r="I26" s="19"/>
      <c r="J26" s="6">
        <v>40.716999999999999</v>
      </c>
      <c r="K26" s="6">
        <v>0.214</v>
      </c>
      <c r="L26" s="22">
        <f t="shared" si="1"/>
        <v>2.3369999999999962</v>
      </c>
      <c r="M26" s="22">
        <f t="shared" si="1"/>
        <v>0.34751963980748324</v>
      </c>
      <c r="N26" s="19"/>
      <c r="O26" s="19">
        <f t="shared" si="2"/>
        <v>-0.20510000000000161</v>
      </c>
      <c r="P26" s="19">
        <f t="shared" si="2"/>
        <v>-5.1060140897962736E-4</v>
      </c>
    </row>
    <row r="27" spans="1:17" ht="16" x14ac:dyDescent="0.2">
      <c r="A27" t="s">
        <v>32</v>
      </c>
      <c r="B27" s="19">
        <v>42.91</v>
      </c>
      <c r="C27" s="19">
        <v>0.70205346764819754</v>
      </c>
      <c r="D27" s="19"/>
      <c r="E27" s="6">
        <v>41.900800000000004</v>
      </c>
      <c r="F27" s="6">
        <v>0.20904811538360329</v>
      </c>
      <c r="G27" s="22">
        <f t="shared" si="0"/>
        <v>-1.0091999999999928</v>
      </c>
      <c r="H27" s="22">
        <f t="shared" si="0"/>
        <v>-0.49300535226459424</v>
      </c>
      <c r="I27" s="19"/>
      <c r="J27" s="6">
        <v>42.125999999999998</v>
      </c>
      <c r="K27" s="6">
        <v>0.21</v>
      </c>
      <c r="L27" s="22">
        <f t="shared" si="1"/>
        <v>-0.78399999999999892</v>
      </c>
      <c r="M27" s="22">
        <f t="shared" si="1"/>
        <v>-0.49205346764819757</v>
      </c>
      <c r="N27" s="19"/>
      <c r="O27" s="19">
        <f t="shared" si="2"/>
        <v>-0.22519999999999385</v>
      </c>
      <c r="P27" s="19">
        <f t="shared" si="2"/>
        <v>-9.5188461639666988E-4</v>
      </c>
    </row>
    <row r="28" spans="1:17" ht="16" x14ac:dyDescent="0.2">
      <c r="A28" t="s">
        <v>33</v>
      </c>
      <c r="B28" s="19">
        <v>45.54</v>
      </c>
      <c r="C28" s="19">
        <v>0.38977399036680294</v>
      </c>
      <c r="D28" s="19"/>
      <c r="E28" s="6">
        <v>43.265100000000004</v>
      </c>
      <c r="F28" s="6">
        <v>0.20412117403712723</v>
      </c>
      <c r="G28" s="22">
        <f t="shared" si="0"/>
        <v>-2.2748999999999953</v>
      </c>
      <c r="H28" s="22">
        <f t="shared" si="0"/>
        <v>-0.1856528163296757</v>
      </c>
      <c r="I28" s="19"/>
      <c r="J28" s="6">
        <v>43.512999999999998</v>
      </c>
      <c r="K28" s="6">
        <v>0.20499999999999999</v>
      </c>
      <c r="L28" s="22">
        <f t="shared" si="1"/>
        <v>-2.027000000000001</v>
      </c>
      <c r="M28" s="22">
        <f t="shared" si="1"/>
        <v>-0.18477399036680295</v>
      </c>
      <c r="N28" s="19"/>
      <c r="O28" s="19">
        <f t="shared" si="2"/>
        <v>-0.24789999999999424</v>
      </c>
      <c r="P28" s="19">
        <f t="shared" si="2"/>
        <v>-8.788259628727535E-4</v>
      </c>
    </row>
    <row r="29" spans="1:17" ht="16" x14ac:dyDescent="0.2">
      <c r="A29" t="s">
        <v>34</v>
      </c>
      <c r="B29" s="19">
        <v>46.26</v>
      </c>
      <c r="C29" s="19">
        <v>9.7244732576985266E-2</v>
      </c>
      <c r="D29" s="19"/>
      <c r="E29" s="6">
        <v>44.601200000000006</v>
      </c>
      <c r="F29" s="6">
        <v>0.19871720983844307</v>
      </c>
      <c r="G29" s="22">
        <f t="shared" si="0"/>
        <v>-1.6587999999999923</v>
      </c>
      <c r="H29" s="22">
        <f t="shared" si="0"/>
        <v>0.10147247726145781</v>
      </c>
      <c r="I29" s="19"/>
      <c r="J29" s="6">
        <v>44.875</v>
      </c>
      <c r="K29" s="6">
        <v>0.20100000000000001</v>
      </c>
      <c r="L29" s="22">
        <f t="shared" si="1"/>
        <v>-1.384999999999998</v>
      </c>
      <c r="M29" s="22">
        <f t="shared" si="1"/>
        <v>0.10375526742301475</v>
      </c>
      <c r="N29" s="19"/>
      <c r="O29" s="19">
        <f t="shared" si="2"/>
        <v>-0.27379999999999427</v>
      </c>
      <c r="P29" s="19">
        <f t="shared" si="2"/>
        <v>-2.2827901615569413E-3</v>
      </c>
    </row>
    <row r="30" spans="1:17" x14ac:dyDescent="0.15">
      <c r="G30" s="14">
        <f>SUM(G3:G29)</f>
        <v>-15.323699999999976</v>
      </c>
      <c r="H30" s="14">
        <f>SUM(H3:H29)</f>
        <v>-0.15401493690118462</v>
      </c>
      <c r="L30" s="14">
        <f>SUM(L3:L29)</f>
        <v>-12.785</v>
      </c>
      <c r="M30" s="14">
        <f>SUM(M3:M29)</f>
        <v>-0.14915286553631638</v>
      </c>
      <c r="O30" s="14">
        <f>SUM(O3:O29)</f>
        <v>-2.5386999999999755</v>
      </c>
      <c r="P30" s="14">
        <f>SUM(P3:P29)</f>
        <v>-4.8620713648683533E-3</v>
      </c>
      <c r="Q30" s="14" t="s">
        <v>48</v>
      </c>
    </row>
    <row r="31" spans="1:17" x14ac:dyDescent="0.15">
      <c r="G31" s="18">
        <f>AVERAGE(G3:G29)</f>
        <v>-0.56754444444444352</v>
      </c>
      <c r="H31" s="18">
        <f>AVERAGE(H4:H29)</f>
        <v>-5.9236514192763318E-3</v>
      </c>
      <c r="I31" s="18"/>
      <c r="J31" s="18"/>
      <c r="K31" s="18"/>
      <c r="L31" s="18">
        <f>AVERAGE(L3:L29)</f>
        <v>-0.47351851851851851</v>
      </c>
      <c r="M31" s="18">
        <f>AVERAGE(M4:M29)</f>
        <v>-5.7366486744737065E-3</v>
      </c>
      <c r="N31" s="18"/>
      <c r="O31" s="18">
        <f>AVERAGE(O3:O29)</f>
        <v>-9.4025925925925014E-2</v>
      </c>
      <c r="P31" s="25">
        <f>AVERAGE(P4:P29)</f>
        <v>-1.8700274480262896E-4</v>
      </c>
      <c r="Q31" s="16" t="s">
        <v>49</v>
      </c>
    </row>
    <row r="32" spans="1:17" x14ac:dyDescent="0.15">
      <c r="G32" s="23">
        <f t="array" ref="G32">AVERAGE(ABS(G3:G28))</f>
        <v>1.0290192307692296</v>
      </c>
      <c r="H32" s="23">
        <f t="array" ref="H32">AVERAGE(ABS(H4:H28))</f>
        <v>0.17796434942222392</v>
      </c>
      <c r="I32" s="23"/>
      <c r="J32" s="23"/>
      <c r="K32" s="23"/>
      <c r="L32" s="23">
        <f t="array" ref="L32">AVERAGE(ABS(L3:L28))</f>
        <v>0.9916153846153839</v>
      </c>
      <c r="M32" s="23">
        <f t="array" ref="M32">AVERAGE(ABS(M4:M28))</f>
        <v>0.17785655287299754</v>
      </c>
      <c r="N32" s="23"/>
      <c r="O32" s="23">
        <f t="array" ref="O32">AVERAGE(ABS(O3:O28))</f>
        <v>9.520384615384557E-2</v>
      </c>
      <c r="P32" s="23">
        <f t="array" ref="P32">AVERAGE(ABS(P4:P28))</f>
        <v>6.3323958399130742E-4</v>
      </c>
      <c r="Q32" s="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 Smoothed Medians SDs</vt:lpstr>
      <vt:lpstr>R Smoothed Medians SDs</vt:lpstr>
      <vt:lpstr>R vs Excel Comp</vt:lpstr>
      <vt:lpstr>Raw Means 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2019-01-03T01:54:52Z</dcterms:created>
  <dcterms:modified xsi:type="dcterms:W3CDTF">2019-01-03T23:54:41Z</dcterms:modified>
</cp:coreProperties>
</file>