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SMOOTHED MEDIAN SD SHEETS/"/>
    </mc:Choice>
  </mc:AlternateContent>
  <xr:revisionPtr revIDLastSave="0" documentId="13_ncr:1_{DC1FB856-E223-6345-BE6B-C6B2D5D1A967}" xr6:coauthVersionLast="40" xr6:coauthVersionMax="40" xr10:uidLastSave="{00000000-0000-0000-0000-000000000000}"/>
  <bookViews>
    <workbookView xWindow="0" yWindow="0" windowWidth="25600" windowHeight="28800" activeTab="3" xr2:uid="{1EDEEA59-56B4-F74D-853D-DDEF65EC5B5E}"/>
  </bookViews>
  <sheets>
    <sheet name="Excel Smoothed Medians SDs" sheetId="1" r:id="rId1"/>
    <sheet name="R Smoothed Medians SDs" sheetId="2" r:id="rId2"/>
    <sheet name="R vs Excel Comp" sheetId="3" r:id="rId3"/>
    <sheet name="Raw Means comp" sheetId="4" r:id="rId4"/>
  </sheets>
  <externalReferences>
    <externalReference r:id="rId5"/>
    <externalReference r:id="rId6"/>
  </externalReferences>
  <definedNames>
    <definedName name="aFreqPerc" localSheetId="2">'[2]Freq Tables'!$F$12:$F$27</definedName>
    <definedName name="aFreqPerc" localSheetId="3">'[2]Freq Tables'!$F$12:$F$27</definedName>
    <definedName name="aFreqPerc">'[1]Freq Tables'!$F$12:$F$27</definedName>
    <definedName name="bCumPerc" localSheetId="2">'[2]Freq Tables'!$G$12:$G$27</definedName>
    <definedName name="bCumPerc" localSheetId="3">'[2]Freq Tables'!$G$12:$G$27</definedName>
    <definedName name="bCumPerc">'[1]Freq Tables'!$G$12:$G$27</definedName>
    <definedName name="Hi1Perc" localSheetId="2">'[2]Freq Tables'!$B$5</definedName>
    <definedName name="Hi1Perc" localSheetId="3">'[2]Freq Tables'!$B$5</definedName>
    <definedName name="Hi1Perc">'[1]Freq Tables'!$B$5</definedName>
    <definedName name="Hi2Perc" localSheetId="2">'[2]Freq Tables'!$B$6</definedName>
    <definedName name="Hi2Perc" localSheetId="3">'[2]Freq Tables'!$B$6</definedName>
    <definedName name="Hi2Perc">'[1]Freq Tables'!$B$6</definedName>
    <definedName name="Lo1Perc" localSheetId="2">'[2]Freq Tables'!$B$2</definedName>
    <definedName name="Lo1Perc" localSheetId="3">'[2]Freq Tables'!$B$2</definedName>
    <definedName name="Lo1Perc">'[1]Freq Tables'!$B$2</definedName>
    <definedName name="Lo2Perc" localSheetId="2">'[2]Freq Tables'!$B$3</definedName>
    <definedName name="Lo2Perc" localSheetId="3">'[2]Freq Tables'!$B$3</definedName>
    <definedName name="Lo2Perc">'[1]Freq Tables'!$B$3</definedName>
    <definedName name="Median" localSheetId="2">'[2]Freq Tables'!$B$4</definedName>
    <definedName name="Median" localSheetId="3">'[2]Freq Tables'!$B$4</definedName>
    <definedName name="Median">'[1]Freq Tables'!$B$4</definedName>
    <definedName name="zlook" localSheetId="2">'[2]Freq Tables'!$H$2:$I$11</definedName>
    <definedName name="zlook" localSheetId="3">'[2]Freq Tables'!$H$2:$I$11</definedName>
    <definedName name="zlook">'[1]Freq Tables'!$H$2:$I$11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5" i="4" l="1"/>
  <c r="H14" i="4"/>
  <c r="H10" i="4"/>
  <c r="H9" i="4"/>
  <c r="M8" i="4"/>
  <c r="M7" i="4"/>
  <c r="L15" i="4"/>
  <c r="H15" i="4"/>
  <c r="G15" i="4"/>
  <c r="M14" i="4"/>
  <c r="L14" i="4"/>
  <c r="G14" i="4"/>
  <c r="M13" i="4"/>
  <c r="L13" i="4"/>
  <c r="H13" i="4"/>
  <c r="G13" i="4"/>
  <c r="M12" i="4"/>
  <c r="L12" i="4"/>
  <c r="H12" i="4"/>
  <c r="G12" i="4"/>
  <c r="M11" i="4"/>
  <c r="L11" i="4"/>
  <c r="H11" i="4"/>
  <c r="G11" i="4"/>
  <c r="M10" i="4"/>
  <c r="L10" i="4"/>
  <c r="G10" i="4"/>
  <c r="L9" i="4"/>
  <c r="G9" i="4"/>
  <c r="L8" i="4"/>
  <c r="G8" i="4"/>
  <c r="L7" i="4"/>
  <c r="H7" i="4"/>
  <c r="G7" i="4"/>
  <c r="M6" i="4"/>
  <c r="L6" i="4"/>
  <c r="H6" i="4"/>
  <c r="G6" i="4"/>
  <c r="M5" i="4"/>
  <c r="L5" i="4"/>
  <c r="H5" i="4"/>
  <c r="G5" i="4"/>
  <c r="M4" i="4"/>
  <c r="L4" i="4"/>
  <c r="H4" i="4"/>
  <c r="G4" i="4"/>
  <c r="L3" i="4"/>
  <c r="G3" i="4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M18" i="3" s="1" a="1"/>
  <c r="L4" i="3"/>
  <c r="K4" i="3"/>
  <c r="J4" i="3"/>
  <c r="L3" i="3"/>
  <c r="L18" i="3" s="1" a="1"/>
  <c r="K3" i="3"/>
  <c r="K18" i="3" s="1" a="1"/>
  <c r="J3" i="3"/>
  <c r="J18" i="3" s="1" a="1"/>
  <c r="J15" i="1"/>
  <c r="I15" i="1"/>
  <c r="H15" i="1"/>
  <c r="F15" i="1"/>
  <c r="J14" i="1"/>
  <c r="I14" i="1"/>
  <c r="H14" i="1"/>
  <c r="K15" i="1" s="1"/>
  <c r="F14" i="1"/>
  <c r="J13" i="1"/>
  <c r="I13" i="1"/>
  <c r="H13" i="1"/>
  <c r="F13" i="1"/>
  <c r="J12" i="1"/>
  <c r="I12" i="1"/>
  <c r="H12" i="1"/>
  <c r="K13" i="1" s="1"/>
  <c r="F12" i="1"/>
  <c r="J11" i="1"/>
  <c r="I11" i="1"/>
  <c r="H11" i="1"/>
  <c r="K11" i="1" s="1"/>
  <c r="F11" i="1"/>
  <c r="J10" i="1"/>
  <c r="I10" i="1"/>
  <c r="H10" i="1"/>
  <c r="F10" i="1"/>
  <c r="J9" i="1"/>
  <c r="I9" i="1"/>
  <c r="H9" i="1"/>
  <c r="K10" i="1" s="1"/>
  <c r="F9" i="1"/>
  <c r="J8" i="1"/>
  <c r="I8" i="1"/>
  <c r="H8" i="1"/>
  <c r="K8" i="1" s="1"/>
  <c r="F8" i="1"/>
  <c r="J7" i="1"/>
  <c r="I7" i="1"/>
  <c r="H7" i="1"/>
  <c r="F7" i="1"/>
  <c r="J6" i="1"/>
  <c r="I6" i="1"/>
  <c r="H6" i="1"/>
  <c r="K7" i="1" s="1"/>
  <c r="F6" i="1"/>
  <c r="J5" i="1"/>
  <c r="I5" i="1"/>
  <c r="H5" i="1"/>
  <c r="F5" i="1"/>
  <c r="J4" i="1"/>
  <c r="I4" i="1"/>
  <c r="K4" i="1" s="1"/>
  <c r="H4" i="1"/>
  <c r="K5" i="1" s="1"/>
  <c r="F4" i="1"/>
  <c r="J3" i="1"/>
  <c r="I3" i="1"/>
  <c r="H3" i="1"/>
  <c r="O8" i="4" l="1"/>
  <c r="O5" i="4"/>
  <c r="P12" i="4"/>
  <c r="L17" i="3"/>
  <c r="M17" i="3"/>
  <c r="P5" i="4"/>
  <c r="P15" i="4"/>
  <c r="M9" i="4"/>
  <c r="P9" i="4" s="1"/>
  <c r="H8" i="4"/>
  <c r="P8" i="4" s="1"/>
  <c r="O12" i="4"/>
  <c r="O4" i="4"/>
  <c r="G17" i="4"/>
  <c r="O6" i="4"/>
  <c r="O9" i="4"/>
  <c r="O13" i="4"/>
  <c r="O14" i="4"/>
  <c r="P14" i="4"/>
  <c r="L16" i="4"/>
  <c r="O7" i="4"/>
  <c r="O11" i="4"/>
  <c r="P6" i="4"/>
  <c r="P11" i="4"/>
  <c r="P13" i="4"/>
  <c r="O10" i="4"/>
  <c r="O15" i="4"/>
  <c r="P4" i="4"/>
  <c r="P10" i="4"/>
  <c r="L17" i="4"/>
  <c r="M18" i="4" a="1"/>
  <c r="L18" i="4" a="1"/>
  <c r="L18" i="4" s="1"/>
  <c r="O3" i="4"/>
  <c r="P7" i="4"/>
  <c r="G16" i="4"/>
  <c r="G18" i="4" a="1"/>
  <c r="G18" i="4" s="1"/>
  <c r="H18" i="4" a="1"/>
  <c r="L16" i="3"/>
  <c r="J17" i="3"/>
  <c r="J18" i="3"/>
  <c r="K17" i="3"/>
  <c r="K18" i="3"/>
  <c r="L18" i="3"/>
  <c r="M18" i="3"/>
  <c r="J16" i="3"/>
  <c r="K16" i="3"/>
  <c r="M16" i="3"/>
  <c r="K9" i="1"/>
  <c r="K14" i="1"/>
  <c r="K12" i="1"/>
  <c r="K6" i="1"/>
  <c r="M18" i="4" l="1"/>
  <c r="M16" i="4"/>
  <c r="M17" i="4"/>
  <c r="P18" i="4" a="1"/>
  <c r="P18" i="4" s="1"/>
  <c r="H17" i="4"/>
  <c r="H18" i="4"/>
  <c r="H16" i="4"/>
  <c r="P16" i="4"/>
  <c r="P17" i="4"/>
  <c r="O16" i="4"/>
  <c r="O18" i="4" a="1"/>
  <c r="O18" i="4" s="1"/>
  <c r="O17" i="4"/>
</calcChain>
</file>

<file path=xl/sharedStrings.xml><?xml version="1.0" encoding="utf-8"?>
<sst xmlns="http://schemas.openxmlformats.org/spreadsheetml/2006/main" count="104" uniqueCount="43">
  <si>
    <t>Raw Medians and Percentile Estimated SDs</t>
  </si>
  <si>
    <t>Smoothed (Calculated) "means" and "SDs"</t>
  </si>
  <si>
    <t>group</t>
  </si>
  <si>
    <t>agestrat</t>
  </si>
  <si>
    <t>Median</t>
  </si>
  <si>
    <t>Lo SD</t>
  </si>
  <si>
    <t>Hi SD</t>
  </si>
  <si>
    <t>ES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</si>
  <si>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</si>
  <si>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</si>
  <si>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</si>
  <si>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</si>
  <si>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</si>
  <si>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</si>
  <si>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</si>
  <si>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</si>
  <si>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</si>
  <si>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</si>
  <si>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</si>
  <si>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</si>
  <si>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</si>
  <si>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>median</t>
  </si>
  <si>
    <t>lo_SD</t>
  </si>
  <si>
    <t>hi_SD</t>
  </si>
  <si>
    <t>median_sm</t>
  </si>
  <si>
    <t>lo_SD_sm</t>
  </si>
  <si>
    <t>hi_SD_sm</t>
  </si>
  <si>
    <t>ES_sm</t>
  </si>
  <si>
    <t>NA</t>
  </si>
  <si>
    <t>Excel</t>
  </si>
  <si>
    <t>R</t>
  </si>
  <si>
    <t>Diff</t>
  </si>
  <si>
    <t>SUM</t>
  </si>
  <si>
    <t>AVG</t>
  </si>
  <si>
    <t>AVG ABS VALUES</t>
  </si>
  <si>
    <t>Raw Means</t>
  </si>
  <si>
    <t>Excel smooth</t>
  </si>
  <si>
    <t>Excel vs Raw diff</t>
  </si>
  <si>
    <t>R smooth</t>
  </si>
  <si>
    <t>R vs Raw diff</t>
  </si>
  <si>
    <t>Excel diff minus R diff</t>
  </si>
  <si>
    <t>mean</t>
  </si>
  <si>
    <t>AVG 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</si>
</sst>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0.0000"/>
  </numFmts>
  <fonts count="9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quotePrefix="1" applyNumberFormat="1" applyFont="1" applyFill="1"/>
    <xf numFmtId="0" fontId="1" fillId="0" borderId="0" xfId="1"/>
    <xf numFmtId="0" fontId="3" fillId="0" borderId="0" xfId="0" applyFont="1"/>
    <xf numFmtId="43" fontId="0" fillId="0" borderId="0" xfId="2" applyFont="1" applyAlignment="1">
      <alignment horizontal="center" vertical="center"/>
    </xf>
    <xf numFmtId="43" fontId="5" fillId="0" borderId="1" xfId="2" quotePrefix="1" applyFont="1" applyFill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164" fontId="0" fillId="0" borderId="0" xfId="0" applyNumberFormat="1"/>
    <xf numFmtId="43" fontId="5" fillId="0" borderId="0" xfId="2" quotePrefix="1" applyFont="1" applyFill="1" applyBorder="1" applyAlignment="1">
      <alignment horizontal="center" vertical="center"/>
    </xf>
    <xf numFmtId="43" fontId="5" fillId="0" borderId="3" xfId="2" applyFont="1" applyBorder="1" applyAlignment="1">
      <alignment horizontal="center" vertical="center"/>
    </xf>
    <xf numFmtId="164" fontId="6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5" fontId="8" fillId="0" borderId="0" xfId="0" applyNumberFormat="1" applyFont="1"/>
    <xf numFmtId="0" fontId="8" fillId="0" borderId="0" xfId="0" applyFont="1"/>
    <xf numFmtId="2" fontId="0" fillId="0" borderId="0" xfId="0" applyNumberFormat="1"/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2" fontId="1" fillId="0" borderId="0" xfId="1" applyNumberFormat="1"/>
    <xf numFmtId="165" fontId="7" fillId="0" borderId="0" xfId="0" applyNumberFormat="1" applyFont="1"/>
    <xf numFmtId="2" fontId="7" fillId="0" borderId="0" xfId="0" applyNumberFormat="1" applyFont="1"/>
  </cellXfs>
  <cellStyles count="3">
    <cellStyle name="Comma 2" xfId="2" xr:uid="{1E4770D8-17F7-D44F-8100-22D8C6B3C0C5}"/>
    <cellStyle name="Normal" xfId="0" builtinId="0"/>
    <cellStyle name="Normal 2" xfId="1" xr:uid="{746F94B5-692C-7B4E-8E64-072DF8A8A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4141355959389103"/>
                  <c:y val="-0.43546069542633498"/>
                </c:manualLayout>
              </c:layout>
              <c:numFmt formatCode="General" sourceLinked="0"/>
            </c:trendlineLbl>
          </c:trendline>
          <c:yVal>
            <c:numRef>
              <c:f>'Excel Smoothed Medians SDs'!$C$3:$C$15</c:f>
              <c:numCache>
                <c:formatCode>0.00</c:formatCode>
                <c:ptCount val="13"/>
                <c:pt idx="0">
                  <c:v>6.875</c:v>
                </c:pt>
                <c:pt idx="1">
                  <c:v>8.9166666666666679</c:v>
                </c:pt>
                <c:pt idx="2">
                  <c:v>10.199999999999999</c:v>
                </c:pt>
                <c:pt idx="3">
                  <c:v>10</c:v>
                </c:pt>
                <c:pt idx="4">
                  <c:v>12.999999999999998</c:v>
                </c:pt>
                <c:pt idx="5">
                  <c:v>14.499999999999998</c:v>
                </c:pt>
                <c:pt idx="6">
                  <c:v>19</c:v>
                </c:pt>
                <c:pt idx="7">
                  <c:v>19</c:v>
                </c:pt>
                <c:pt idx="8">
                  <c:v>23.2</c:v>
                </c:pt>
                <c:pt idx="9">
                  <c:v>22.125</c:v>
                </c:pt>
                <c:pt idx="10">
                  <c:v>30</c:v>
                </c:pt>
                <c:pt idx="11">
                  <c:v>32.625</c:v>
                </c:pt>
                <c:pt idx="12">
                  <c:v>35.583333333333336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8B-1E4A-8D6B-2370B30B4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89736"/>
        <c:axId val="-2071855208"/>
      </c:scatterChart>
      <c:valAx>
        <c:axId val="-2071889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1855208"/>
        <c:crosses val="autoZero"/>
        <c:crossBetween val="midCat"/>
      </c:valAx>
      <c:valAx>
        <c:axId val="-2071855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1889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1.46328572724511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02"/>
                  <c:y val="-0.17441392292897701"/>
                </c:manualLayout>
              </c:layout>
              <c:numFmt formatCode="General" sourceLinked="0"/>
            </c:trendlineLbl>
          </c:trendline>
          <c:yVal>
            <c:numRef>
              <c:f>'Excel Smoothed Medians SDs'!$D$3:$D$15</c:f>
              <c:numCache>
                <c:formatCode>0.00</c:formatCode>
                <c:ptCount val="13"/>
                <c:pt idx="0">
                  <c:v>2.6636145999990282</c:v>
                </c:pt>
                <c:pt idx="1">
                  <c:v>4.1692720994100245</c:v>
                </c:pt>
                <c:pt idx="2">
                  <c:v>5.0478727841034621</c:v>
                </c:pt>
                <c:pt idx="3">
                  <c:v>4.4051055853112047</c:v>
                </c:pt>
                <c:pt idx="4">
                  <c:v>5.0326742917938985</c:v>
                </c:pt>
                <c:pt idx="5">
                  <c:v>5.8223602495785958</c:v>
                </c:pt>
                <c:pt idx="6">
                  <c:v>9.331152065070949</c:v>
                </c:pt>
                <c:pt idx="7">
                  <c:v>8.851058304604198</c:v>
                </c:pt>
                <c:pt idx="8">
                  <c:v>12.54422259066685</c:v>
                </c:pt>
                <c:pt idx="9">
                  <c:v>11.991313474183901</c:v>
                </c:pt>
                <c:pt idx="10">
                  <c:v>12.257683663248772</c:v>
                </c:pt>
                <c:pt idx="11">
                  <c:v>12.260244851126497</c:v>
                </c:pt>
                <c:pt idx="12">
                  <c:v>8.8836608257399696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3E-2642-8DE5-2A88B7F9A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83576"/>
        <c:axId val="-2071823480"/>
      </c:scatterChart>
      <c:valAx>
        <c:axId val="-2071883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1823480"/>
        <c:crosses val="autoZero"/>
        <c:crossBetween val="midCat"/>
      </c:valAx>
      <c:valAx>
        <c:axId val="-20718234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1883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'Excel Smoothed Medians SDs'!$E$3:$E$15</c:f>
              <c:numCache>
                <c:formatCode>0.00</c:formatCode>
                <c:ptCount val="13"/>
                <c:pt idx="0">
                  <c:v>9.552215060715417</c:v>
                </c:pt>
                <c:pt idx="1">
                  <c:v>7.5249385691918391</c:v>
                </c:pt>
                <c:pt idx="2">
                  <c:v>15.919694923566961</c:v>
                </c:pt>
                <c:pt idx="3">
                  <c:v>12.790712434734717</c:v>
                </c:pt>
                <c:pt idx="4">
                  <c:v>10.629409982005445</c:v>
                </c:pt>
                <c:pt idx="5">
                  <c:v>16.278005072084113</c:v>
                </c:pt>
                <c:pt idx="6">
                  <c:v>12.863716428693571</c:v>
                </c:pt>
                <c:pt idx="7">
                  <c:v>12.017624331067108</c:v>
                </c:pt>
                <c:pt idx="8">
                  <c:v>10.76164967281688</c:v>
                </c:pt>
                <c:pt idx="9">
                  <c:v>11.869828599145288</c:v>
                </c:pt>
                <c:pt idx="10">
                  <c:v>6.9243149806130999</c:v>
                </c:pt>
                <c:pt idx="11">
                  <c:v>7.4448556338666876</c:v>
                </c:pt>
                <c:pt idx="12">
                  <c:v>7.791202780599269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E-4142-8C8F-BB8BC07E9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902584"/>
        <c:axId val="-2071899720"/>
      </c:scatterChart>
      <c:valAx>
        <c:axId val="-2071902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1899720"/>
        <c:crosses val="autoZero"/>
        <c:crossBetween val="midCat"/>
      </c:valAx>
      <c:valAx>
        <c:axId val="-20718997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1902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'Excel Smoothed Medians SDs'!$D$3:$D$15</c:f>
              <c:numCache>
                <c:formatCode>0.00</c:formatCode>
                <c:ptCount val="13"/>
                <c:pt idx="0">
                  <c:v>2.6636145999990282</c:v>
                </c:pt>
                <c:pt idx="1">
                  <c:v>4.1692720994100245</c:v>
                </c:pt>
                <c:pt idx="2">
                  <c:v>5.0478727841034621</c:v>
                </c:pt>
                <c:pt idx="3">
                  <c:v>4.4051055853112047</c:v>
                </c:pt>
                <c:pt idx="4">
                  <c:v>5.0326742917938985</c:v>
                </c:pt>
                <c:pt idx="5">
                  <c:v>5.8223602495785958</c:v>
                </c:pt>
                <c:pt idx="6">
                  <c:v>9.331152065070949</c:v>
                </c:pt>
                <c:pt idx="7">
                  <c:v>8.851058304604198</c:v>
                </c:pt>
                <c:pt idx="8">
                  <c:v>12.54422259066685</c:v>
                </c:pt>
                <c:pt idx="9">
                  <c:v>11.991313474183901</c:v>
                </c:pt>
                <c:pt idx="10">
                  <c:v>12.257683663248772</c:v>
                </c:pt>
                <c:pt idx="11">
                  <c:v>12.260244851126497</c:v>
                </c:pt>
                <c:pt idx="12">
                  <c:v>8.8836608257399696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62-BD40-B907-022813776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798232"/>
        <c:axId val="-2071795368"/>
      </c:scatterChart>
      <c:valAx>
        <c:axId val="-2071798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1795368"/>
        <c:crosses val="autoZero"/>
        <c:crossBetween val="midCat"/>
      </c:valAx>
      <c:valAx>
        <c:axId val="-20717953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1798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CD62D-0A8A-D64B-BDA2-A04F3A5AA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15</xdr:row>
      <xdr:rowOff>35035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D37A4-783F-7D4F-8450-17D847E8B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115176</xdr:colOff>
      <xdr:row>34</xdr:row>
      <xdr:rowOff>144953</xdr:rowOff>
    </xdr:from>
    <xdr:to>
      <xdr:col>20</xdr:col>
      <xdr:colOff>238235</xdr:colOff>
      <xdr:row>50</xdr:row>
      <xdr:rowOff>38538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0AFED-CFB3-EA43-9924-66717B19F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127000</xdr:colOff>
      <xdr:row>16</xdr:row>
      <xdr:rowOff>127000</xdr:rowOff>
    </xdr:from>
    <xdr:to>
      <xdr:col>20</xdr:col>
      <xdr:colOff>250059</xdr:colOff>
      <xdr:row>32</xdr:row>
      <xdr:rowOff>20585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714333-BD4D-E040-9507-3FEE1294D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IL%20Age%20Norms%20Development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1.6129032258064515</v>
          </cell>
          <cell r="G13">
            <v>1.6129032258064515</v>
          </cell>
        </row>
        <row r="14">
          <cell r="F14">
            <v>1.6129032258064515</v>
          </cell>
          <cell r="G14">
            <v>3.225806451612903</v>
          </cell>
        </row>
        <row r="15">
          <cell r="F15">
            <v>1.6129032258064515</v>
          </cell>
          <cell r="G15">
            <v>4.838709677419355</v>
          </cell>
        </row>
        <row r="16">
          <cell r="F16">
            <v>12.903225806451612</v>
          </cell>
          <cell r="G16">
            <v>17.741935483870968</v>
          </cell>
        </row>
        <row r="17">
          <cell r="F17">
            <v>6.4516129032258061</v>
          </cell>
          <cell r="G17">
            <v>24.193548387096776</v>
          </cell>
        </row>
        <row r="18">
          <cell r="F18">
            <v>14.516129032258066</v>
          </cell>
          <cell r="G18">
            <v>38.70967741935484</v>
          </cell>
        </row>
        <row r="19">
          <cell r="F19">
            <v>12.903225806451612</v>
          </cell>
          <cell r="G19">
            <v>51.612903225806448</v>
          </cell>
        </row>
        <row r="20">
          <cell r="F20">
            <v>6.4516129032258061</v>
          </cell>
          <cell r="G20">
            <v>58.064516129032263</v>
          </cell>
        </row>
        <row r="21">
          <cell r="F21">
            <v>6.4516129032258061</v>
          </cell>
          <cell r="G21">
            <v>64.516129032258064</v>
          </cell>
        </row>
        <row r="22">
          <cell r="F22">
            <v>3.225806451612903</v>
          </cell>
          <cell r="G22">
            <v>67.741935483870961</v>
          </cell>
        </row>
        <row r="23">
          <cell r="F23">
            <v>9.67741935483871</v>
          </cell>
          <cell r="G23">
            <v>77.41935483870968</v>
          </cell>
        </row>
        <row r="24">
          <cell r="F24">
            <v>1.6129032258064515</v>
          </cell>
          <cell r="G24">
            <v>79.032258064516128</v>
          </cell>
        </row>
        <row r="25">
          <cell r="F25">
            <v>6.4516129032258061</v>
          </cell>
          <cell r="G25">
            <v>85.483870967741936</v>
          </cell>
        </row>
        <row r="26">
          <cell r="F26">
            <v>1.6129032258064515</v>
          </cell>
          <cell r="G26">
            <v>87.096774193548384</v>
          </cell>
        </row>
        <row r="27">
          <cell r="F27">
            <v>3.225806451612903</v>
          </cell>
          <cell r="G27">
            <v>90.322580645161281</v>
          </cell>
        </row>
      </sheetData>
      <sheetData sheetId="2" refreshError="1"/>
      <sheetData sheetId="3">
        <row r="2">
          <cell r="C2" t="str">
            <v>Median</v>
          </cell>
          <cell r="D2" t="str">
            <v>Lo SD</v>
          </cell>
          <cell r="E2" t="str">
            <v>Hi SD</v>
          </cell>
        </row>
        <row r="3">
          <cell r="C3">
            <v>6.875</v>
          </cell>
          <cell r="D3">
            <v>2.6636145999990282</v>
          </cell>
          <cell r="E3">
            <v>9.552215060715417</v>
          </cell>
        </row>
        <row r="4">
          <cell r="C4">
            <v>8.9166666666666679</v>
          </cell>
          <cell r="D4">
            <v>4.1692720994100245</v>
          </cell>
          <cell r="E4">
            <v>7.5249385691918391</v>
          </cell>
        </row>
        <row r="5">
          <cell r="C5">
            <v>10.199999999999999</v>
          </cell>
          <cell r="D5">
            <v>5.0478727841034621</v>
          </cell>
          <cell r="E5">
            <v>15.919694923566961</v>
          </cell>
        </row>
        <row r="6">
          <cell r="C6">
            <v>10</v>
          </cell>
          <cell r="D6">
            <v>4.4051055853112047</v>
          </cell>
          <cell r="E6">
            <v>12.790712434734717</v>
          </cell>
        </row>
        <row r="7">
          <cell r="C7">
            <v>12.999999999999998</v>
          </cell>
          <cell r="D7">
            <v>5.0326742917938985</v>
          </cell>
          <cell r="E7">
            <v>10.629409982005445</v>
          </cell>
        </row>
        <row r="8">
          <cell r="C8">
            <v>14.499999999999998</v>
          </cell>
          <cell r="D8">
            <v>5.8223602495785958</v>
          </cell>
          <cell r="E8">
            <v>16.278005072084113</v>
          </cell>
        </row>
        <row r="9">
          <cell r="C9">
            <v>19</v>
          </cell>
          <cell r="D9">
            <v>9.331152065070949</v>
          </cell>
          <cell r="E9">
            <v>12.863716428693571</v>
          </cell>
        </row>
        <row r="10">
          <cell r="C10">
            <v>19</v>
          </cell>
          <cell r="D10">
            <v>8.851058304604198</v>
          </cell>
          <cell r="E10">
            <v>12.017624331067108</v>
          </cell>
        </row>
        <row r="11">
          <cell r="C11">
            <v>23.2</v>
          </cell>
          <cell r="D11">
            <v>12.54422259066685</v>
          </cell>
          <cell r="E11">
            <v>10.76164967281688</v>
          </cell>
        </row>
        <row r="12">
          <cell r="C12">
            <v>22.125</v>
          </cell>
          <cell r="D12">
            <v>11.991313474183901</v>
          </cell>
          <cell r="E12">
            <v>11.869828599145288</v>
          </cell>
        </row>
        <row r="13">
          <cell r="C13">
            <v>30</v>
          </cell>
          <cell r="D13">
            <v>12.257683663248772</v>
          </cell>
          <cell r="E13">
            <v>6.9243149806130999</v>
          </cell>
        </row>
        <row r="14">
          <cell r="C14">
            <v>32.625</v>
          </cell>
          <cell r="D14">
            <v>12.260244851126497</v>
          </cell>
          <cell r="E14">
            <v>7.4448556338666876</v>
          </cell>
        </row>
        <row r="15">
          <cell r="C15">
            <v>35.583333333333336</v>
          </cell>
          <cell r="D15">
            <v>8.8836608257399696</v>
          </cell>
          <cell r="E15">
            <v>7.791202780599269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>
        <row r="1">
          <cell r="G1" t="str">
            <v>Median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9E03-029D-8E43-A8CD-5456959870C4}">
  <dimension ref="A1:K44"/>
  <sheetViews>
    <sheetView zoomScale="170" workbookViewId="0">
      <selection activeCell="K3" sqref="K3:K15"/>
    </sheetView>
  </sheetViews>
  <sheetFormatPr baseColWidth="10" defaultColWidth="8.83203125" defaultRowHeight="13" x14ac:dyDescent="0.15"/>
  <cols>
    <col min="1" max="1" width="8.83203125" style="2"/>
    <col min="2" max="2" width="11.1640625" style="1" bestFit="1" customWidth="1"/>
    <col min="3" max="6" width="8.83203125" style="1"/>
    <col min="7" max="16384" width="8.83203125" style="2"/>
  </cols>
  <sheetData>
    <row r="1" spans="1:11" x14ac:dyDescent="0.15">
      <c r="A1" s="1" t="s">
        <v>0</v>
      </c>
      <c r="H1" t="s">
        <v>1</v>
      </c>
    </row>
    <row r="2" spans="1:11" x14ac:dyDescent="0.15">
      <c r="A2" s="3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4</v>
      </c>
      <c r="I2" s="1" t="s">
        <v>5</v>
      </c>
      <c r="J2" s="2" t="s">
        <v>6</v>
      </c>
      <c r="K2" s="1" t="s">
        <v>7</v>
      </c>
    </row>
    <row r="3" spans="1:11" x14ac:dyDescent="0.15">
      <c r="A3">
        <v>1</v>
      </c>
      <c r="B3" t="s">
        <v>8</v>
      </c>
      <c r="C3" s="5">
        <v>6.875</v>
      </c>
      <c r="D3" s="1">
        <v>2.6636145999990282</v>
      </c>
      <c r="E3" s="1">
        <v>9.552215060715417</v>
      </c>
      <c r="H3" s="5">
        <f xml:space="preserve"> 0.1235*A3^2 + 0.6401*A3 + 6.5846</f>
        <v>7.3482000000000003</v>
      </c>
      <c r="I3" s="5">
        <f xml:space="preserve"> 0.81*A3 + 2.2729</f>
        <v>3.0829</v>
      </c>
      <c r="J3" s="5">
        <f>-0.2951*A3 + 13.017</f>
        <v>12.7219</v>
      </c>
      <c r="K3" s="1"/>
    </row>
    <row r="4" spans="1:11" s="1" customFormat="1" x14ac:dyDescent="0.15">
      <c r="A4">
        <v>2</v>
      </c>
      <c r="B4" t="s">
        <v>9</v>
      </c>
      <c r="C4" s="5">
        <v>8.9166666666666679</v>
      </c>
      <c r="D4" s="1">
        <v>4.1692720994100245</v>
      </c>
      <c r="E4" s="1">
        <v>7.5249385691918391</v>
      </c>
      <c r="F4" s="1">
        <f t="shared" ref="F4:F15" si="0">(C4-C3)/((D3+E3+D4+E4)/4)</f>
        <v>0.34155804650205673</v>
      </c>
      <c r="H4" s="5">
        <f t="shared" ref="H4:H15" si="1" xml:space="preserve"> 0.1235*A4^2 + 0.6401*A4 + 6.5846</f>
        <v>8.3588000000000005</v>
      </c>
      <c r="I4" s="5">
        <f t="shared" ref="I4:I15" si="2" xml:space="preserve"> 0.81*A4 + 2.2729</f>
        <v>3.8929</v>
      </c>
      <c r="J4" s="5">
        <f t="shared" ref="J4:J15" si="3">-0.2951*A4 + 13.017</f>
        <v>12.4268</v>
      </c>
      <c r="K4" s="1">
        <f t="shared" ref="K4:K15" si="4">(H4-H3)/((I3+J3+I4+J4)/4)</f>
        <v>0.12583542156298155</v>
      </c>
    </row>
    <row r="5" spans="1:11" x14ac:dyDescent="0.15">
      <c r="A5">
        <v>3</v>
      </c>
      <c r="B5" t="s">
        <v>10</v>
      </c>
      <c r="C5" s="5">
        <v>10.199999999999999</v>
      </c>
      <c r="D5" s="1">
        <v>5.0478727841034621</v>
      </c>
      <c r="E5" s="1">
        <v>15.919694923566961</v>
      </c>
      <c r="F5" s="1">
        <f t="shared" si="0"/>
        <v>0.15716637576178413</v>
      </c>
      <c r="H5" s="5">
        <f t="shared" si="1"/>
        <v>9.6164000000000005</v>
      </c>
      <c r="I5" s="5">
        <f t="shared" si="2"/>
        <v>4.7028999999999996</v>
      </c>
      <c r="J5" s="5">
        <f t="shared" si="3"/>
        <v>12.131699999999999</v>
      </c>
      <c r="K5" s="1">
        <f t="shared" si="4"/>
        <v>0.15172692531587156</v>
      </c>
    </row>
    <row r="6" spans="1:11" s="1" customFormat="1" x14ac:dyDescent="0.15">
      <c r="A6">
        <v>4</v>
      </c>
      <c r="B6" t="s">
        <v>11</v>
      </c>
      <c r="C6" s="5">
        <v>10</v>
      </c>
      <c r="D6" s="1">
        <v>4.4051055853112047</v>
      </c>
      <c r="E6" s="1">
        <v>12.790712434734717</v>
      </c>
      <c r="F6" s="1">
        <f t="shared" si="0"/>
        <v>-2.0962500699171282E-2</v>
      </c>
      <c r="H6" s="5">
        <f t="shared" si="1"/>
        <v>11.121</v>
      </c>
      <c r="I6" s="5">
        <f t="shared" si="2"/>
        <v>5.5129000000000001</v>
      </c>
      <c r="J6" s="5">
        <f t="shared" si="3"/>
        <v>11.836599999999999</v>
      </c>
      <c r="K6" s="1">
        <f t="shared" si="4"/>
        <v>0.17605845992727615</v>
      </c>
    </row>
    <row r="7" spans="1:11" s="1" customFormat="1" x14ac:dyDescent="0.15">
      <c r="A7">
        <v>5</v>
      </c>
      <c r="B7" t="s">
        <v>12</v>
      </c>
      <c r="C7" s="5">
        <v>12.999999999999998</v>
      </c>
      <c r="D7" s="1">
        <v>5.0326742917938985</v>
      </c>
      <c r="E7" s="1">
        <v>10.629409982005445</v>
      </c>
      <c r="F7" s="1">
        <f t="shared" si="0"/>
        <v>0.36520895012362847</v>
      </c>
      <c r="H7" s="5">
        <f t="shared" si="1"/>
        <v>12.8726</v>
      </c>
      <c r="I7" s="5">
        <f t="shared" si="2"/>
        <v>6.3229000000000006</v>
      </c>
      <c r="J7" s="5">
        <f t="shared" si="3"/>
        <v>11.541499999999999</v>
      </c>
      <c r="K7" s="1">
        <f t="shared" si="4"/>
        <v>0.19896688523565978</v>
      </c>
    </row>
    <row r="8" spans="1:11" s="1" customFormat="1" x14ac:dyDescent="0.15">
      <c r="A8">
        <v>6</v>
      </c>
      <c r="B8" t="s">
        <v>13</v>
      </c>
      <c r="C8" s="5">
        <v>14.499999999999998</v>
      </c>
      <c r="D8" s="1">
        <v>5.8223602495785958</v>
      </c>
      <c r="E8" s="1">
        <v>16.278005072084113</v>
      </c>
      <c r="F8" s="1">
        <f t="shared" si="0"/>
        <v>0.15888799758162472</v>
      </c>
      <c r="H8" s="5">
        <f t="shared" si="1"/>
        <v>14.8712</v>
      </c>
      <c r="I8" s="5">
        <f t="shared" si="2"/>
        <v>7.1329000000000002</v>
      </c>
      <c r="J8" s="5">
        <f t="shared" si="3"/>
        <v>11.2464</v>
      </c>
      <c r="K8" s="1">
        <f t="shared" si="4"/>
        <v>0.22057350656803801</v>
      </c>
    </row>
    <row r="9" spans="1:11" s="1" customFormat="1" x14ac:dyDescent="0.15">
      <c r="A9">
        <v>7</v>
      </c>
      <c r="B9" t="s">
        <v>14</v>
      </c>
      <c r="C9" s="5">
        <v>19</v>
      </c>
      <c r="D9" s="1">
        <v>9.331152065070949</v>
      </c>
      <c r="E9" s="1">
        <v>12.863716428693571</v>
      </c>
      <c r="F9" s="1">
        <f t="shared" si="0"/>
        <v>0.40636426201075687</v>
      </c>
      <c r="H9" s="5">
        <f t="shared" si="1"/>
        <v>17.116799999999998</v>
      </c>
      <c r="I9" s="5">
        <f t="shared" si="2"/>
        <v>7.9428999999999998</v>
      </c>
      <c r="J9" s="5">
        <f t="shared" si="3"/>
        <v>10.9513</v>
      </c>
      <c r="K9" s="1">
        <f t="shared" si="4"/>
        <v>0.24098622345634274</v>
      </c>
    </row>
    <row r="10" spans="1:11" x14ac:dyDescent="0.15">
      <c r="A10">
        <v>8</v>
      </c>
      <c r="B10" t="s">
        <v>15</v>
      </c>
      <c r="C10" s="5">
        <v>19</v>
      </c>
      <c r="D10" s="5">
        <v>8.851058304604198</v>
      </c>
      <c r="E10" s="5">
        <v>12.017624331067108</v>
      </c>
      <c r="F10" s="1">
        <f t="shared" si="0"/>
        <v>0</v>
      </c>
      <c r="H10" s="5">
        <f t="shared" si="1"/>
        <v>19.609400000000001</v>
      </c>
      <c r="I10" s="5">
        <f t="shared" si="2"/>
        <v>8.7529000000000003</v>
      </c>
      <c r="J10" s="5">
        <f t="shared" si="3"/>
        <v>10.6562</v>
      </c>
      <c r="K10" s="1">
        <f t="shared" si="4"/>
        <v>0.26030133173904108</v>
      </c>
    </row>
    <row r="11" spans="1:11" x14ac:dyDescent="0.15">
      <c r="A11">
        <v>9</v>
      </c>
      <c r="B11" t="s">
        <v>16</v>
      </c>
      <c r="C11" s="5">
        <v>23.2</v>
      </c>
      <c r="D11" s="5">
        <v>12.54422259066685</v>
      </c>
      <c r="E11" s="5">
        <v>10.76164967281688</v>
      </c>
      <c r="F11" s="1">
        <f t="shared" si="0"/>
        <v>0.38030943465875977</v>
      </c>
      <c r="H11" s="5">
        <f t="shared" si="1"/>
        <v>22.349000000000004</v>
      </c>
      <c r="I11" s="5">
        <f t="shared" si="2"/>
        <v>9.5629000000000008</v>
      </c>
      <c r="J11" s="5">
        <f t="shared" si="3"/>
        <v>10.3611</v>
      </c>
      <c r="K11" s="1">
        <f t="shared" si="4"/>
        <v>0.27860504257228674</v>
      </c>
    </row>
    <row r="12" spans="1:11" x14ac:dyDescent="0.15">
      <c r="A12">
        <v>10</v>
      </c>
      <c r="B12" t="s">
        <v>17</v>
      </c>
      <c r="C12" s="5">
        <v>22.125</v>
      </c>
      <c r="D12" s="5">
        <v>11.991313474183901</v>
      </c>
      <c r="E12" s="5">
        <v>11.869828599145288</v>
      </c>
      <c r="F12" s="1">
        <f t="shared" si="0"/>
        <v>-9.1165405749329617E-2</v>
      </c>
      <c r="H12" s="5">
        <f t="shared" si="1"/>
        <v>25.335599999999999</v>
      </c>
      <c r="I12" s="5">
        <f t="shared" si="2"/>
        <v>10.372900000000001</v>
      </c>
      <c r="J12" s="5">
        <f t="shared" si="3"/>
        <v>10.065999999999999</v>
      </c>
      <c r="K12" s="1">
        <f t="shared" si="4"/>
        <v>0.29597476890907204</v>
      </c>
    </row>
    <row r="13" spans="1:11" x14ac:dyDescent="0.15">
      <c r="A13">
        <v>11</v>
      </c>
      <c r="B13" t="s">
        <v>18</v>
      </c>
      <c r="C13" s="5">
        <v>30</v>
      </c>
      <c r="D13" s="5">
        <v>12.257683663248772</v>
      </c>
      <c r="E13" s="5">
        <v>6.9243149806130999</v>
      </c>
      <c r="F13" s="1">
        <f t="shared" si="0"/>
        <v>0.7318239207256354</v>
      </c>
      <c r="H13" s="5">
        <f t="shared" si="1"/>
        <v>28.569200000000002</v>
      </c>
      <c r="I13" s="5">
        <f t="shared" si="2"/>
        <v>11.1829</v>
      </c>
      <c r="J13" s="5">
        <f t="shared" si="3"/>
        <v>9.7708999999999993</v>
      </c>
      <c r="K13" s="1">
        <f t="shared" si="4"/>
        <v>0.31248021994216402</v>
      </c>
    </row>
    <row r="14" spans="1:11" x14ac:dyDescent="0.15">
      <c r="A14">
        <v>12</v>
      </c>
      <c r="B14" t="s">
        <v>19</v>
      </c>
      <c r="C14" s="5">
        <v>32.625</v>
      </c>
      <c r="D14" s="5">
        <v>12.260244851126497</v>
      </c>
      <c r="E14" s="5">
        <v>7.4448556338666876</v>
      </c>
      <c r="F14" s="1">
        <f t="shared" si="0"/>
        <v>0.2700124266201378</v>
      </c>
      <c r="H14" s="5">
        <f t="shared" si="1"/>
        <v>32.049799999999998</v>
      </c>
      <c r="I14" s="5">
        <f t="shared" si="2"/>
        <v>11.992900000000001</v>
      </c>
      <c r="J14" s="5">
        <f t="shared" si="3"/>
        <v>9.4757999999999996</v>
      </c>
      <c r="K14" s="1">
        <f t="shared" si="4"/>
        <v>0.32818433614237685</v>
      </c>
    </row>
    <row r="15" spans="1:11" x14ac:dyDescent="0.15">
      <c r="A15">
        <v>13</v>
      </c>
      <c r="B15" t="s">
        <v>20</v>
      </c>
      <c r="C15" s="5">
        <v>35.583333333333336</v>
      </c>
      <c r="D15" s="5">
        <v>8.8836608257399696</v>
      </c>
      <c r="E15" s="5">
        <v>7.791202780599269</v>
      </c>
      <c r="F15" s="1">
        <f t="shared" si="0"/>
        <v>0.32527061609037294</v>
      </c>
      <c r="H15" s="5">
        <f t="shared" si="1"/>
        <v>35.7774</v>
      </c>
      <c r="I15" s="5">
        <f t="shared" si="2"/>
        <v>12.802900000000001</v>
      </c>
      <c r="J15" s="5">
        <f t="shared" si="3"/>
        <v>9.1806999999999999</v>
      </c>
      <c r="K15" s="1">
        <f t="shared" si="4"/>
        <v>0.34314409133693752</v>
      </c>
    </row>
    <row r="16" spans="1:11" x14ac:dyDescent="0.15">
      <c r="B16" s="2"/>
      <c r="C16" s="2"/>
      <c r="D16" s="2"/>
      <c r="E16" s="2"/>
      <c r="F16" s="2"/>
    </row>
    <row r="17" spans="1:6" x14ac:dyDescent="0.15">
      <c r="B17" s="2"/>
      <c r="C17" s="2"/>
      <c r="D17" s="2"/>
      <c r="E17" s="2"/>
      <c r="F17" s="2"/>
    </row>
    <row r="18" spans="1:6" x14ac:dyDescent="0.15">
      <c r="A18" s="3"/>
      <c r="B18" s="2"/>
      <c r="C18" s="2"/>
      <c r="D18" s="2"/>
      <c r="E18" s="2"/>
      <c r="F18" s="2"/>
    </row>
    <row r="19" spans="1:6" x14ac:dyDescent="0.15">
      <c r="A19" s="3"/>
      <c r="B19" s="2"/>
      <c r="C19" s="2"/>
      <c r="D19" s="2"/>
      <c r="E19" s="2"/>
      <c r="F19" s="2"/>
    </row>
    <row r="20" spans="1:6" x14ac:dyDescent="0.15">
      <c r="B20" s="2"/>
      <c r="C20" s="2"/>
      <c r="D20" s="2"/>
      <c r="E20" s="2"/>
      <c r="F20" s="2"/>
    </row>
    <row r="21" spans="1:6" x14ac:dyDescent="0.15">
      <c r="B21" s="2"/>
      <c r="C21" s="2"/>
      <c r="D21" s="2"/>
      <c r="E21" s="2"/>
      <c r="F21" s="2"/>
    </row>
    <row r="22" spans="1:6" x14ac:dyDescent="0.15">
      <c r="B22" s="2"/>
      <c r="C22" s="2"/>
      <c r="D22" s="2"/>
      <c r="E22" s="2"/>
      <c r="F22" s="2"/>
    </row>
    <row r="23" spans="1:6" x14ac:dyDescent="0.15">
      <c r="B23" s="2"/>
      <c r="C23" s="2"/>
      <c r="D23" s="2"/>
      <c r="E23" s="2"/>
      <c r="F23" s="2"/>
    </row>
    <row r="24" spans="1:6" x14ac:dyDescent="0.15">
      <c r="B24" s="2"/>
      <c r="C24" s="2"/>
      <c r="D24" s="2"/>
      <c r="E24" s="2"/>
      <c r="F24" s="2"/>
    </row>
    <row r="25" spans="1:6" x14ac:dyDescent="0.15">
      <c r="B25" s="2"/>
      <c r="C25" s="2"/>
      <c r="D25" s="2"/>
      <c r="E25" s="2"/>
      <c r="F25" s="2"/>
    </row>
    <row r="26" spans="1:6" x14ac:dyDescent="0.15">
      <c r="B26" s="2"/>
      <c r="C26" s="2"/>
      <c r="D26" s="2"/>
      <c r="E26" s="2"/>
      <c r="F26" s="2"/>
    </row>
    <row r="27" spans="1:6" x14ac:dyDescent="0.15">
      <c r="B27" s="2"/>
      <c r="C27" s="2"/>
      <c r="D27" s="2"/>
      <c r="E27" s="2"/>
      <c r="F27" s="2"/>
    </row>
    <row r="28" spans="1:6" x14ac:dyDescent="0.15">
      <c r="B28" s="2"/>
      <c r="C28" s="2"/>
      <c r="D28" s="2"/>
      <c r="E28" s="2"/>
      <c r="F28" s="2"/>
    </row>
    <row r="29" spans="1:6" x14ac:dyDescent="0.15">
      <c r="B29" s="2"/>
      <c r="C29" s="2"/>
      <c r="D29" s="2"/>
      <c r="E29" s="2"/>
      <c r="F29" s="2"/>
    </row>
    <row r="30" spans="1:6" x14ac:dyDescent="0.15">
      <c r="B30" s="2"/>
      <c r="C30" s="2"/>
      <c r="D30" s="2"/>
      <c r="E30" s="2"/>
      <c r="F30" s="2"/>
    </row>
    <row r="31" spans="1:6" x14ac:dyDescent="0.15">
      <c r="B31" s="2"/>
      <c r="C31" s="2"/>
      <c r="D31" s="2"/>
      <c r="E31" s="2"/>
      <c r="F31" s="2"/>
    </row>
    <row r="32" spans="1:6" x14ac:dyDescent="0.15">
      <c r="B32" s="2"/>
      <c r="C32" s="2"/>
      <c r="D32" s="2"/>
      <c r="E32" s="2"/>
      <c r="F32" s="2"/>
    </row>
    <row r="33" spans="2:6" x14ac:dyDescent="0.15">
      <c r="B33" s="2"/>
      <c r="C33" s="2"/>
      <c r="D33" s="2"/>
      <c r="E33" s="2"/>
      <c r="F33" s="2"/>
    </row>
    <row r="34" spans="2:6" x14ac:dyDescent="0.15">
      <c r="B34" s="2"/>
      <c r="C34" s="2"/>
      <c r="D34" s="2"/>
      <c r="E34" s="2"/>
      <c r="F34" s="2"/>
    </row>
    <row r="35" spans="2:6" x14ac:dyDescent="0.15">
      <c r="B35" s="2"/>
      <c r="C35" s="2"/>
      <c r="D35" s="2"/>
      <c r="E35" s="2"/>
      <c r="F35" s="2"/>
    </row>
    <row r="36" spans="2:6" x14ac:dyDescent="0.15">
      <c r="B36" s="2"/>
      <c r="C36" s="2"/>
      <c r="D36" s="2"/>
      <c r="E36" s="2"/>
      <c r="F36" s="2"/>
    </row>
    <row r="37" spans="2:6" x14ac:dyDescent="0.15">
      <c r="B37" s="2"/>
      <c r="C37" s="2"/>
      <c r="D37" s="2"/>
      <c r="E37" s="2"/>
      <c r="F37" s="2"/>
    </row>
    <row r="38" spans="2:6" x14ac:dyDescent="0.15">
      <c r="B38" s="2"/>
      <c r="C38" s="2"/>
      <c r="D38" s="2"/>
      <c r="E38" s="2"/>
      <c r="F38" s="2"/>
    </row>
    <row r="39" spans="2:6" x14ac:dyDescent="0.15">
      <c r="B39" s="2"/>
      <c r="C39" s="2"/>
      <c r="D39" s="2"/>
      <c r="E39" s="2"/>
      <c r="F39" s="2"/>
    </row>
    <row r="40" spans="2:6" x14ac:dyDescent="0.15">
      <c r="B40" s="2"/>
      <c r="C40" s="2"/>
      <c r="D40" s="2"/>
      <c r="E40" s="2"/>
      <c r="F40" s="2"/>
    </row>
    <row r="41" spans="2:6" x14ac:dyDescent="0.15">
      <c r="B41" s="2"/>
      <c r="C41" s="2"/>
      <c r="D41" s="2"/>
      <c r="E41" s="2"/>
      <c r="F41" s="2"/>
    </row>
    <row r="42" spans="2:6" x14ac:dyDescent="0.15">
      <c r="B42" s="2"/>
      <c r="C42" s="2"/>
      <c r="D42" s="2"/>
      <c r="E42" s="2"/>
      <c r="F42" s="2"/>
    </row>
    <row r="43" spans="2:6" x14ac:dyDescent="0.15">
      <c r="B43" s="2"/>
      <c r="C43" s="2"/>
      <c r="D43" s="2"/>
      <c r="E43" s="2"/>
      <c r="F43" s="2"/>
    </row>
    <row r="44" spans="2:6" x14ac:dyDescent="0.15">
      <c r="B44" s="2"/>
      <c r="C44" s="2"/>
      <c r="D44" s="2"/>
      <c r="E44" s="2"/>
      <c r="F44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2127-AE97-C248-A816-7DFE0681E1C3}">
  <dimension ref="A1:J14"/>
  <sheetViews>
    <sheetView workbookViewId="0">
      <selection activeCell="J3" sqref="J3:J14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2</v>
      </c>
      <c r="B1" s="6" t="s">
        <v>3</v>
      </c>
      <c r="C1" s="6" t="s">
        <v>21</v>
      </c>
      <c r="D1" s="6" t="s">
        <v>22</v>
      </c>
      <c r="E1" s="6" t="s">
        <v>23</v>
      </c>
      <c r="F1" s="6" t="s">
        <v>7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">
      <c r="A2" s="6">
        <v>1</v>
      </c>
      <c r="B2" s="6">
        <v>9</v>
      </c>
      <c r="C2" s="6">
        <v>6.875</v>
      </c>
      <c r="D2" s="6">
        <v>2.6741984331619602</v>
      </c>
      <c r="E2" s="6">
        <v>9.5521937956909806</v>
      </c>
      <c r="F2" s="6" t="s">
        <v>28</v>
      </c>
      <c r="G2" s="6">
        <v>7.1449999999999996</v>
      </c>
      <c r="H2" s="6">
        <v>3.0859999999999999</v>
      </c>
      <c r="I2" s="6">
        <v>12.722</v>
      </c>
      <c r="J2" s="6" t="s">
        <v>28</v>
      </c>
    </row>
    <row r="3" spans="1:10" x14ac:dyDescent="0.2">
      <c r="A3" s="6">
        <v>2</v>
      </c>
      <c r="B3" s="6">
        <v>9.6</v>
      </c>
      <c r="C3" s="6">
        <v>8.9166719166719108</v>
      </c>
      <c r="D3" s="6">
        <v>4.1692727028887697</v>
      </c>
      <c r="E3" s="6">
        <v>7.52492968998384</v>
      </c>
      <c r="F3" s="6">
        <v>0.34140822148586403</v>
      </c>
      <c r="G3" s="6">
        <v>8.359</v>
      </c>
      <c r="H3" s="6">
        <v>3.8959999999999999</v>
      </c>
      <c r="I3" s="6">
        <v>12.427</v>
      </c>
      <c r="J3" s="6">
        <v>0.151</v>
      </c>
    </row>
    <row r="4" spans="1:10" x14ac:dyDescent="0.2">
      <c r="A4" s="6">
        <v>3</v>
      </c>
      <c r="B4" s="6">
        <v>10</v>
      </c>
      <c r="C4" s="6">
        <v>10.2000052799704</v>
      </c>
      <c r="D4" s="6">
        <v>5.0478866848824699</v>
      </c>
      <c r="E4" s="6">
        <v>15.91971928169</v>
      </c>
      <c r="F4" s="6">
        <v>0.15716623515457001</v>
      </c>
      <c r="G4" s="6">
        <v>9.7279999999999998</v>
      </c>
      <c r="H4" s="6">
        <v>4.7050000000000001</v>
      </c>
      <c r="I4" s="6">
        <v>12.132</v>
      </c>
      <c r="J4" s="6">
        <v>0.16500000000000001</v>
      </c>
    </row>
    <row r="5" spans="1:10" x14ac:dyDescent="0.2">
      <c r="A5" s="6">
        <v>4</v>
      </c>
      <c r="B5" s="6">
        <v>10.6</v>
      </c>
      <c r="C5" s="6">
        <v>9.9999999999999893</v>
      </c>
      <c r="D5" s="6">
        <v>4.4051095310070796</v>
      </c>
      <c r="E5" s="6">
        <v>12.7906906358419</v>
      </c>
      <c r="F5" s="6">
        <v>-2.0963042897293001E-2</v>
      </c>
      <c r="G5" s="6">
        <v>11.27</v>
      </c>
      <c r="H5" s="6">
        <v>5.5149999999999997</v>
      </c>
      <c r="I5" s="6">
        <v>11.837</v>
      </c>
      <c r="J5" s="6">
        <v>0.18</v>
      </c>
    </row>
    <row r="6" spans="1:10" x14ac:dyDescent="0.2">
      <c r="A6" s="6">
        <v>5</v>
      </c>
      <c r="B6" s="6">
        <v>11</v>
      </c>
      <c r="C6" s="6">
        <v>13</v>
      </c>
      <c r="D6" s="6">
        <v>5.0326755922516604</v>
      </c>
      <c r="E6" s="6">
        <v>10.6294099820054</v>
      </c>
      <c r="F6" s="6">
        <v>0.36520913410407402</v>
      </c>
      <c r="G6" s="6">
        <v>13.003</v>
      </c>
      <c r="H6" s="6">
        <v>6.3250000000000002</v>
      </c>
      <c r="I6" s="6">
        <v>11.542</v>
      </c>
      <c r="J6" s="6">
        <v>0.19700000000000001</v>
      </c>
    </row>
    <row r="7" spans="1:10" x14ac:dyDescent="0.2">
      <c r="A7" s="6">
        <v>6</v>
      </c>
      <c r="B7" s="6">
        <v>11.6</v>
      </c>
      <c r="C7" s="6">
        <v>14.499993999976001</v>
      </c>
      <c r="D7" s="6">
        <v>5.8223567053198</v>
      </c>
      <c r="E7" s="6">
        <v>16.278022563814801</v>
      </c>
      <c r="F7" s="6">
        <v>0.15888729787070399</v>
      </c>
      <c r="G7" s="6">
        <v>14.946999999999999</v>
      </c>
      <c r="H7" s="6">
        <v>7.1340000000000003</v>
      </c>
      <c r="I7" s="6">
        <v>11.246</v>
      </c>
      <c r="J7" s="6">
        <v>0.215</v>
      </c>
    </row>
    <row r="8" spans="1:10" x14ac:dyDescent="0.2">
      <c r="A8" s="6">
        <v>7</v>
      </c>
      <c r="B8" s="6">
        <v>12</v>
      </c>
      <c r="C8" s="6">
        <v>19</v>
      </c>
      <c r="D8" s="6">
        <v>9.3311526285289208</v>
      </c>
      <c r="E8" s="6">
        <v>12.863720988286801</v>
      </c>
      <c r="F8" s="6">
        <v>0.40636462887889402</v>
      </c>
      <c r="G8" s="6">
        <v>17.119</v>
      </c>
      <c r="H8" s="6">
        <v>7.944</v>
      </c>
      <c r="I8" s="6">
        <v>10.951000000000001</v>
      </c>
      <c r="J8" s="6">
        <v>0.23300000000000001</v>
      </c>
    </row>
    <row r="9" spans="1:10" x14ac:dyDescent="0.2">
      <c r="A9" s="6">
        <v>8</v>
      </c>
      <c r="B9" s="6">
        <v>12.6</v>
      </c>
      <c r="C9" s="6">
        <v>19</v>
      </c>
      <c r="D9" s="6">
        <v>8.8510583046041909</v>
      </c>
      <c r="E9" s="6">
        <v>12.0176243310671</v>
      </c>
      <c r="F9" s="6">
        <v>0</v>
      </c>
      <c r="G9" s="6">
        <v>19.538</v>
      </c>
      <c r="H9" s="6">
        <v>8.7539999999999996</v>
      </c>
      <c r="I9" s="6">
        <v>10.656000000000001</v>
      </c>
      <c r="J9" s="6">
        <v>0.253</v>
      </c>
    </row>
    <row r="10" spans="1:10" x14ac:dyDescent="0.2">
      <c r="A10" s="6">
        <v>9</v>
      </c>
      <c r="B10" s="6">
        <v>13</v>
      </c>
      <c r="C10" s="6">
        <v>23.200002200002199</v>
      </c>
      <c r="D10" s="6">
        <v>12.5442251833289</v>
      </c>
      <c r="E10" s="6">
        <v>10.761646752572799</v>
      </c>
      <c r="F10" s="6">
        <v>0.380309636688896</v>
      </c>
      <c r="G10" s="6">
        <v>22.222000000000001</v>
      </c>
      <c r="H10" s="6">
        <v>9.5630000000000006</v>
      </c>
      <c r="I10" s="6">
        <v>10.361000000000001</v>
      </c>
      <c r="J10" s="6">
        <v>0.27300000000000002</v>
      </c>
    </row>
    <row r="11" spans="1:10" x14ac:dyDescent="0.2">
      <c r="A11" s="6">
        <v>10</v>
      </c>
      <c r="B11" s="6">
        <v>14</v>
      </c>
      <c r="C11" s="6">
        <v>22.125</v>
      </c>
      <c r="D11" s="6">
        <v>11.991325280375801</v>
      </c>
      <c r="E11" s="6">
        <v>11.869835956651899</v>
      </c>
      <c r="F11" s="6">
        <v>-9.1165555913673493E-2</v>
      </c>
      <c r="G11" s="6">
        <v>25.190999999999999</v>
      </c>
      <c r="H11" s="6">
        <v>10.372999999999999</v>
      </c>
      <c r="I11" s="6">
        <v>10.066000000000001</v>
      </c>
      <c r="J11" s="6">
        <v>0.29399999999999998</v>
      </c>
    </row>
    <row r="12" spans="1:10" x14ac:dyDescent="0.2">
      <c r="A12" s="6">
        <v>11</v>
      </c>
      <c r="B12" s="6">
        <v>15</v>
      </c>
      <c r="C12" s="6">
        <v>30</v>
      </c>
      <c r="D12" s="6">
        <v>12.257654746029401</v>
      </c>
      <c r="E12" s="6">
        <v>6.9243177569867802</v>
      </c>
      <c r="F12" s="6">
        <v>0.73182403935182905</v>
      </c>
      <c r="G12" s="6">
        <v>28.462</v>
      </c>
      <c r="H12" s="6">
        <v>11.183</v>
      </c>
      <c r="I12" s="6">
        <v>9.7710000000000008</v>
      </c>
      <c r="J12" s="6">
        <v>0.316</v>
      </c>
    </row>
    <row r="13" spans="1:10" x14ac:dyDescent="0.2">
      <c r="A13" s="6">
        <v>12</v>
      </c>
      <c r="B13" s="6">
        <v>1618</v>
      </c>
      <c r="C13" s="6">
        <v>32.624991000072001</v>
      </c>
      <c r="D13" s="6">
        <v>12.2602127515103</v>
      </c>
      <c r="E13" s="6">
        <v>7.4448718835022403</v>
      </c>
      <c r="F13" s="6">
        <v>0.27001179243311102</v>
      </c>
      <c r="G13" s="6">
        <v>32.055</v>
      </c>
      <c r="H13" s="6">
        <v>11.992000000000001</v>
      </c>
      <c r="I13" s="6">
        <v>9.4760000000000009</v>
      </c>
      <c r="J13" s="6">
        <v>0.33900000000000002</v>
      </c>
    </row>
    <row r="14" spans="1:10" x14ac:dyDescent="0.2">
      <c r="A14" s="6">
        <v>13</v>
      </c>
      <c r="B14" s="6">
        <v>1921</v>
      </c>
      <c r="C14" s="6">
        <v>35.583318111243003</v>
      </c>
      <c r="D14" s="6">
        <v>8.8836866042780702</v>
      </c>
      <c r="E14" s="6">
        <v>7.7912187439606004</v>
      </c>
      <c r="F14" s="6">
        <v>0.32526970046258902</v>
      </c>
      <c r="G14" s="6">
        <v>35.987000000000002</v>
      </c>
      <c r="H14" s="6">
        <v>12.802</v>
      </c>
      <c r="I14" s="6">
        <v>9.1809999999999992</v>
      </c>
      <c r="J14" s="6">
        <v>0.36199999999999999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742-CED6-8743-83F1-A87A1D3169C2}">
  <dimension ref="A1:N18"/>
  <sheetViews>
    <sheetView zoomScale="143" workbookViewId="0">
      <selection activeCell="J16" sqref="J16"/>
    </sheetView>
  </sheetViews>
  <sheetFormatPr baseColWidth="10" defaultRowHeight="13" x14ac:dyDescent="0.15"/>
  <sheetData>
    <row r="1" spans="1:14" s="7" customFormat="1" ht="23" x14ac:dyDescent="0.25">
      <c r="A1" s="7" t="s">
        <v>29</v>
      </c>
      <c r="F1" s="7" t="s">
        <v>30</v>
      </c>
      <c r="J1" s="7" t="s">
        <v>31</v>
      </c>
    </row>
    <row r="2" spans="1:14" ht="16" x14ac:dyDescent="0.2">
      <c r="A2" s="3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6" t="s">
        <v>21</v>
      </c>
      <c r="G2" s="6" t="s">
        <v>22</v>
      </c>
      <c r="H2" s="6" t="s">
        <v>23</v>
      </c>
      <c r="I2" s="6" t="s">
        <v>7</v>
      </c>
      <c r="J2" s="6" t="s">
        <v>21</v>
      </c>
      <c r="K2" s="6" t="s">
        <v>22</v>
      </c>
      <c r="L2" s="6" t="s">
        <v>23</v>
      </c>
      <c r="M2" s="6" t="s">
        <v>7</v>
      </c>
    </row>
    <row r="3" spans="1:14" ht="16" x14ac:dyDescent="0.2">
      <c r="A3" t="s">
        <v>8</v>
      </c>
      <c r="B3" s="9">
        <v>7.3482000000000003</v>
      </c>
      <c r="C3" s="9">
        <v>3.0829</v>
      </c>
      <c r="D3" s="9">
        <v>12.7219</v>
      </c>
      <c r="E3" s="10"/>
      <c r="F3" s="6">
        <v>7.1449999999999996</v>
      </c>
      <c r="G3" s="6">
        <v>3.0859999999999999</v>
      </c>
      <c r="H3" s="6">
        <v>12.722</v>
      </c>
      <c r="I3" s="6"/>
      <c r="J3" s="11">
        <f>B3-F3</f>
        <v>0.20320000000000071</v>
      </c>
      <c r="K3" s="11">
        <f t="shared" ref="K3:M15" si="0">C3-G3</f>
        <v>-3.0999999999998806E-3</v>
      </c>
      <c r="L3" s="11">
        <f t="shared" si="0"/>
        <v>-9.9999999999766942E-5</v>
      </c>
      <c r="M3" s="11"/>
    </row>
    <row r="4" spans="1:14" ht="16" x14ac:dyDescent="0.2">
      <c r="A4" t="s">
        <v>9</v>
      </c>
      <c r="B4" s="12">
        <v>8.3588000000000005</v>
      </c>
      <c r="C4" s="12">
        <v>3.8929</v>
      </c>
      <c r="D4" s="12">
        <v>12.4268</v>
      </c>
      <c r="E4" s="13">
        <v>0.12583542156298155</v>
      </c>
      <c r="F4" s="6">
        <v>8.359</v>
      </c>
      <c r="G4" s="6">
        <v>3.8959999999999999</v>
      </c>
      <c r="H4" s="6">
        <v>12.427</v>
      </c>
      <c r="I4" s="6">
        <v>0.151</v>
      </c>
      <c r="J4" s="11">
        <f t="shared" ref="J4:J15" si="1">B4-F4</f>
        <v>-1.9999999999953388E-4</v>
      </c>
      <c r="K4" s="11">
        <f t="shared" si="0"/>
        <v>-3.0999999999998806E-3</v>
      </c>
      <c r="L4" s="11">
        <f t="shared" si="0"/>
        <v>-1.9999999999953388E-4</v>
      </c>
      <c r="M4" s="11">
        <f t="shared" si="0"/>
        <v>-2.5164578437018442E-2</v>
      </c>
    </row>
    <row r="5" spans="1:14" ht="16" x14ac:dyDescent="0.2">
      <c r="A5" t="s">
        <v>10</v>
      </c>
      <c r="B5" s="12">
        <v>9.6164000000000005</v>
      </c>
      <c r="C5" s="12">
        <v>4.7028999999999996</v>
      </c>
      <c r="D5" s="12">
        <v>12.131699999999999</v>
      </c>
      <c r="E5" s="13">
        <v>0.15172692531587156</v>
      </c>
      <c r="F5" s="6">
        <v>9.7279999999999998</v>
      </c>
      <c r="G5" s="6">
        <v>4.7050000000000001</v>
      </c>
      <c r="H5" s="6">
        <v>12.132</v>
      </c>
      <c r="I5" s="6">
        <v>0.16500000000000001</v>
      </c>
      <c r="J5" s="11">
        <f t="shared" si="1"/>
        <v>-0.11159999999999926</v>
      </c>
      <c r="K5" s="11">
        <f t="shared" si="0"/>
        <v>-2.1000000000004349E-3</v>
      </c>
      <c r="L5" s="11">
        <f t="shared" si="0"/>
        <v>-3.0000000000107718E-4</v>
      </c>
      <c r="M5" s="11">
        <f t="shared" si="0"/>
        <v>-1.3273074684128444E-2</v>
      </c>
    </row>
    <row r="6" spans="1:14" ht="16" x14ac:dyDescent="0.2">
      <c r="A6" t="s">
        <v>11</v>
      </c>
      <c r="B6" s="12">
        <v>11.121</v>
      </c>
      <c r="C6" s="12">
        <v>5.5129000000000001</v>
      </c>
      <c r="D6" s="12">
        <v>11.836599999999999</v>
      </c>
      <c r="E6" s="13">
        <v>0.17605845992727615</v>
      </c>
      <c r="F6" s="6">
        <v>11.27</v>
      </c>
      <c r="G6" s="6">
        <v>5.5149999999999997</v>
      </c>
      <c r="H6" s="6">
        <v>11.837</v>
      </c>
      <c r="I6" s="6">
        <v>0.18</v>
      </c>
      <c r="J6" s="11">
        <f t="shared" si="1"/>
        <v>-0.14899999999999913</v>
      </c>
      <c r="K6" s="11">
        <f t="shared" si="0"/>
        <v>-2.0999999999995467E-3</v>
      </c>
      <c r="L6" s="11">
        <f t="shared" si="0"/>
        <v>-4.0000000000084412E-4</v>
      </c>
      <c r="M6" s="11">
        <f t="shared" si="0"/>
        <v>-3.9415400727238481E-3</v>
      </c>
    </row>
    <row r="7" spans="1:14" ht="16" x14ac:dyDescent="0.2">
      <c r="A7" t="s">
        <v>12</v>
      </c>
      <c r="B7" s="12">
        <v>12.8726</v>
      </c>
      <c r="C7" s="12">
        <v>6.3229000000000006</v>
      </c>
      <c r="D7" s="12">
        <v>11.541499999999999</v>
      </c>
      <c r="E7" s="13">
        <v>0.19896688523565978</v>
      </c>
      <c r="F7" s="6">
        <v>13.003</v>
      </c>
      <c r="G7" s="6">
        <v>6.3250000000000002</v>
      </c>
      <c r="H7" s="6">
        <v>11.542</v>
      </c>
      <c r="I7" s="6">
        <v>0.19700000000000001</v>
      </c>
      <c r="J7" s="11">
        <f t="shared" si="1"/>
        <v>-0.13039999999999985</v>
      </c>
      <c r="K7" s="11">
        <f t="shared" si="0"/>
        <v>-2.0999999999995467E-3</v>
      </c>
      <c r="L7" s="11">
        <f t="shared" si="0"/>
        <v>-5.0000000000061107E-4</v>
      </c>
      <c r="M7" s="11">
        <f t="shared" si="0"/>
        <v>1.966885235659771E-3</v>
      </c>
    </row>
    <row r="8" spans="1:14" ht="16" x14ac:dyDescent="0.2">
      <c r="A8" t="s">
        <v>13</v>
      </c>
      <c r="B8" s="12">
        <v>14.8712</v>
      </c>
      <c r="C8" s="12">
        <v>7.1329000000000002</v>
      </c>
      <c r="D8" s="12">
        <v>11.2464</v>
      </c>
      <c r="E8" s="13">
        <v>0.22057350656803801</v>
      </c>
      <c r="F8" s="6">
        <v>14.946999999999999</v>
      </c>
      <c r="G8" s="6">
        <v>7.1340000000000003</v>
      </c>
      <c r="H8" s="6">
        <v>11.246</v>
      </c>
      <c r="I8" s="6">
        <v>0.215</v>
      </c>
      <c r="J8" s="11">
        <f t="shared" si="1"/>
        <v>-7.5799999999999201E-2</v>
      </c>
      <c r="K8" s="11">
        <f t="shared" si="0"/>
        <v>-1.1000000000001009E-3</v>
      </c>
      <c r="L8" s="11">
        <f t="shared" si="0"/>
        <v>3.9999999999906777E-4</v>
      </c>
      <c r="M8" s="11">
        <f t="shared" si="0"/>
        <v>5.5735065680380114E-3</v>
      </c>
    </row>
    <row r="9" spans="1:14" ht="16" x14ac:dyDescent="0.2">
      <c r="A9" t="s">
        <v>14</v>
      </c>
      <c r="B9" s="12">
        <v>17.116799999999998</v>
      </c>
      <c r="C9" s="12">
        <v>7.9428999999999998</v>
      </c>
      <c r="D9" s="12">
        <v>10.9513</v>
      </c>
      <c r="E9" s="13">
        <v>0.24098622345634274</v>
      </c>
      <c r="F9" s="6">
        <v>17.119</v>
      </c>
      <c r="G9" s="6">
        <v>7.944</v>
      </c>
      <c r="H9" s="6">
        <v>10.951000000000001</v>
      </c>
      <c r="I9" s="6">
        <v>0.23300000000000001</v>
      </c>
      <c r="J9" s="11">
        <f t="shared" si="1"/>
        <v>-2.2000000000019782E-3</v>
      </c>
      <c r="K9" s="11">
        <f t="shared" si="0"/>
        <v>-1.1000000000001009E-3</v>
      </c>
      <c r="L9" s="11">
        <f t="shared" si="0"/>
        <v>2.9999999999930083E-4</v>
      </c>
      <c r="M9" s="11">
        <f t="shared" si="0"/>
        <v>7.9862234563427281E-3</v>
      </c>
    </row>
    <row r="10" spans="1:14" ht="16" x14ac:dyDescent="0.2">
      <c r="A10" t="s">
        <v>15</v>
      </c>
      <c r="B10" s="12">
        <v>19.609400000000001</v>
      </c>
      <c r="C10" s="12">
        <v>8.7529000000000003</v>
      </c>
      <c r="D10" s="12">
        <v>10.6562</v>
      </c>
      <c r="E10" s="13">
        <v>0.26030133173904108</v>
      </c>
      <c r="F10" s="6">
        <v>19.538</v>
      </c>
      <c r="G10" s="6">
        <v>8.7539999999999996</v>
      </c>
      <c r="H10" s="6">
        <v>10.656000000000001</v>
      </c>
      <c r="I10" s="6">
        <v>0.253</v>
      </c>
      <c r="J10" s="11">
        <f t="shared" si="1"/>
        <v>7.1400000000000574E-2</v>
      </c>
      <c r="K10" s="11">
        <f t="shared" si="0"/>
        <v>-1.0999999999992127E-3</v>
      </c>
      <c r="L10" s="11">
        <f t="shared" si="0"/>
        <v>1.9999999999953388E-4</v>
      </c>
      <c r="M10" s="11">
        <f t="shared" si="0"/>
        <v>7.3013317390410726E-3</v>
      </c>
    </row>
    <row r="11" spans="1:14" ht="16" x14ac:dyDescent="0.2">
      <c r="A11" t="s">
        <v>16</v>
      </c>
      <c r="B11" s="12">
        <v>22.349000000000004</v>
      </c>
      <c r="C11" s="12">
        <v>9.5629000000000008</v>
      </c>
      <c r="D11" s="12">
        <v>10.3611</v>
      </c>
      <c r="E11" s="13">
        <v>0.27860504257228674</v>
      </c>
      <c r="F11" s="6">
        <v>22.222000000000001</v>
      </c>
      <c r="G11" s="6">
        <v>9.5630000000000006</v>
      </c>
      <c r="H11" s="6">
        <v>10.361000000000001</v>
      </c>
      <c r="I11" s="6">
        <v>0.27300000000000002</v>
      </c>
      <c r="J11" s="11">
        <f t="shared" si="1"/>
        <v>0.12700000000000244</v>
      </c>
      <c r="K11" s="11">
        <f t="shared" si="0"/>
        <v>-9.9999999999766942E-5</v>
      </c>
      <c r="L11" s="11">
        <f t="shared" si="0"/>
        <v>9.9999999999766942E-5</v>
      </c>
      <c r="M11" s="11">
        <f t="shared" si="0"/>
        <v>5.6050425722867225E-3</v>
      </c>
    </row>
    <row r="12" spans="1:14" ht="16" x14ac:dyDescent="0.2">
      <c r="A12" t="s">
        <v>17</v>
      </c>
      <c r="B12" s="12">
        <v>25.335599999999999</v>
      </c>
      <c r="C12" s="12">
        <v>10.372900000000001</v>
      </c>
      <c r="D12" s="12">
        <v>10.065999999999999</v>
      </c>
      <c r="E12" s="13">
        <v>0.29597476890907204</v>
      </c>
      <c r="F12" s="6">
        <v>25.190999999999999</v>
      </c>
      <c r="G12" s="6">
        <v>10.372999999999999</v>
      </c>
      <c r="H12" s="6">
        <v>10.066000000000001</v>
      </c>
      <c r="I12" s="6">
        <v>0.29399999999999998</v>
      </c>
      <c r="J12" s="11">
        <f t="shared" si="1"/>
        <v>0.14460000000000051</v>
      </c>
      <c r="K12" s="11">
        <f t="shared" si="0"/>
        <v>-9.9999999997990585E-5</v>
      </c>
      <c r="L12" s="11">
        <f t="shared" si="0"/>
        <v>0</v>
      </c>
      <c r="M12" s="11">
        <f t="shared" si="0"/>
        <v>1.9747689090720555E-3</v>
      </c>
    </row>
    <row r="13" spans="1:14" ht="16" x14ac:dyDescent="0.2">
      <c r="A13" t="s">
        <v>18</v>
      </c>
      <c r="B13" s="12">
        <v>28.569200000000002</v>
      </c>
      <c r="C13" s="12">
        <v>11.1829</v>
      </c>
      <c r="D13" s="12">
        <v>9.7708999999999993</v>
      </c>
      <c r="E13" s="13">
        <v>0.31248021994216402</v>
      </c>
      <c r="F13" s="6">
        <v>28.462</v>
      </c>
      <c r="G13" s="6">
        <v>11.183</v>
      </c>
      <c r="H13" s="6">
        <v>9.7710000000000008</v>
      </c>
      <c r="I13" s="6">
        <v>0.316</v>
      </c>
      <c r="J13" s="11">
        <f t="shared" si="1"/>
        <v>0.1072000000000024</v>
      </c>
      <c r="K13" s="11">
        <f t="shared" si="0"/>
        <v>-9.9999999999766942E-5</v>
      </c>
      <c r="L13" s="11">
        <f t="shared" si="0"/>
        <v>-1.000000000015433E-4</v>
      </c>
      <c r="M13" s="11">
        <f t="shared" si="0"/>
        <v>-3.5197800578359861E-3</v>
      </c>
    </row>
    <row r="14" spans="1:14" ht="16" x14ac:dyDescent="0.2">
      <c r="A14" t="s">
        <v>19</v>
      </c>
      <c r="B14" s="12">
        <v>32.049799999999998</v>
      </c>
      <c r="C14" s="12">
        <v>11.992900000000001</v>
      </c>
      <c r="D14" s="12">
        <v>9.4757999999999996</v>
      </c>
      <c r="E14" s="13">
        <v>0.32818433614237685</v>
      </c>
      <c r="F14" s="6">
        <v>32.055</v>
      </c>
      <c r="G14" s="6">
        <v>11.992000000000001</v>
      </c>
      <c r="H14" s="6">
        <v>9.4760000000000009</v>
      </c>
      <c r="I14" s="6">
        <v>0.33900000000000002</v>
      </c>
      <c r="J14" s="11">
        <f t="shared" si="1"/>
        <v>-5.2000000000020918E-3</v>
      </c>
      <c r="K14" s="11">
        <f t="shared" si="0"/>
        <v>8.9999999999967883E-4</v>
      </c>
      <c r="L14" s="11">
        <f t="shared" si="0"/>
        <v>-2.0000000000131024E-4</v>
      </c>
      <c r="M14" s="11">
        <f t="shared" si="0"/>
        <v>-1.081566385762317E-2</v>
      </c>
    </row>
    <row r="15" spans="1:14" ht="16" x14ac:dyDescent="0.2">
      <c r="A15" t="s">
        <v>20</v>
      </c>
      <c r="B15" s="12">
        <v>35.7774</v>
      </c>
      <c r="C15" s="12">
        <v>12.802900000000001</v>
      </c>
      <c r="D15" s="12">
        <v>9.1806999999999999</v>
      </c>
      <c r="E15" s="13">
        <v>0.34314409133693752</v>
      </c>
      <c r="F15" s="6">
        <v>35.987000000000002</v>
      </c>
      <c r="G15" s="6">
        <v>12.802</v>
      </c>
      <c r="H15" s="6">
        <v>9.1809999999999992</v>
      </c>
      <c r="I15" s="6">
        <v>0.36199999999999999</v>
      </c>
      <c r="J15" s="11">
        <f t="shared" si="1"/>
        <v>-0.20960000000000178</v>
      </c>
      <c r="K15" s="11">
        <f t="shared" si="0"/>
        <v>9.0000000000145519E-4</v>
      </c>
      <c r="L15" s="11">
        <f t="shared" si="0"/>
        <v>-2.9999999999930083E-4</v>
      </c>
      <c r="M15" s="11">
        <f t="shared" si="0"/>
        <v>-1.8855908663062471E-2</v>
      </c>
    </row>
    <row r="16" spans="1:14" x14ac:dyDescent="0.15">
      <c r="J16" s="14">
        <f>SUM(J3:J15)</f>
        <v>-3.0599999999996186E-2</v>
      </c>
      <c r="K16" s="14">
        <f>SUM(K3:K15)</f>
        <v>-1.4299999999995094E-2</v>
      </c>
      <c r="L16" s="14">
        <f>SUM(L3:L15)</f>
        <v>-1.1000000000063181E-3</v>
      </c>
      <c r="M16" s="14">
        <f>SUM(M3:M15)</f>
        <v>-4.5162787291952E-2</v>
      </c>
      <c r="N16" s="15" t="s">
        <v>32</v>
      </c>
    </row>
    <row r="17" spans="10:14" x14ac:dyDescent="0.15">
      <c r="J17" s="16">
        <f>AVERAGE(J3:J15)</f>
        <v>-2.3538461538458602E-3</v>
      </c>
      <c r="K17" s="16">
        <f>AVERAGE(K3:K15)</f>
        <v>-1.0999999999996225E-3</v>
      </c>
      <c r="L17" s="16">
        <f>AVERAGE(L3:L15)</f>
        <v>-8.4615384615870621E-5</v>
      </c>
      <c r="M17" s="16">
        <f>AVERAGE(M3:M15)</f>
        <v>-3.7635656076626667E-3</v>
      </c>
      <c r="N17" s="17" t="s">
        <v>33</v>
      </c>
    </row>
    <row r="18" spans="10:14" x14ac:dyDescent="0.15">
      <c r="J18" s="18">
        <f t="array" ref="J18">AVERAGE(ABS(J3:J15))</f>
        <v>0.10287692307692381</v>
      </c>
      <c r="K18" s="18">
        <f t="array" ref="K18">AVERAGE(ABS(K3:K15))</f>
        <v>1.3769230769228741E-3</v>
      </c>
      <c r="L18" s="18">
        <f t="array" ref="L18">AVERAGE(ABS(L3:L15))</f>
        <v>2.3846153846166591E-4</v>
      </c>
      <c r="M18" s="18">
        <f t="array" ref="M18">AVERAGE(ABS(M3:M15))</f>
        <v>8.152177250217902E-3</v>
      </c>
      <c r="N18" s="1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19AE-D250-A04B-821A-FC00CAD44B35}">
  <dimension ref="A1:Q18"/>
  <sheetViews>
    <sheetView tabSelected="1" zoomScale="143" workbookViewId="0">
      <selection activeCell="K4" sqref="K4:K15"/>
    </sheetView>
  </sheetViews>
  <sheetFormatPr baseColWidth="10" defaultRowHeight="13" x14ac:dyDescent="0.15"/>
  <cols>
    <col min="4" max="4" width="2.83203125" customWidth="1"/>
    <col min="8" max="8" width="12.6640625" customWidth="1"/>
    <col min="9" max="9" width="2.83203125" customWidth="1"/>
    <col min="14" max="14" width="2.83203125" customWidth="1"/>
  </cols>
  <sheetData>
    <row r="1" spans="1:17" s="7" customFormat="1" ht="23" x14ac:dyDescent="0.25">
      <c r="A1" s="7" t="s">
        <v>35</v>
      </c>
      <c r="E1" s="7" t="s">
        <v>36</v>
      </c>
      <c r="G1" s="7" t="s">
        <v>37</v>
      </c>
      <c r="J1" s="7" t="s">
        <v>38</v>
      </c>
      <c r="L1" s="7" t="s">
        <v>39</v>
      </c>
      <c r="O1" s="7" t="s">
        <v>40</v>
      </c>
    </row>
    <row r="2" spans="1:17" ht="16" x14ac:dyDescent="0.2">
      <c r="A2" s="3" t="s">
        <v>3</v>
      </c>
      <c r="B2" s="3" t="s">
        <v>41</v>
      </c>
      <c r="C2" s="8" t="s">
        <v>7</v>
      </c>
      <c r="D2" s="8"/>
      <c r="E2" s="6" t="s">
        <v>21</v>
      </c>
      <c r="F2" s="6" t="s">
        <v>7</v>
      </c>
      <c r="G2" s="6" t="s">
        <v>21</v>
      </c>
      <c r="H2" s="6" t="s">
        <v>7</v>
      </c>
      <c r="I2" s="8"/>
      <c r="J2" s="6" t="s">
        <v>21</v>
      </c>
      <c r="K2" s="6" t="s">
        <v>7</v>
      </c>
      <c r="L2" s="6" t="s">
        <v>21</v>
      </c>
      <c r="M2" s="6" t="s">
        <v>7</v>
      </c>
      <c r="N2" s="8"/>
      <c r="O2" s="6" t="s">
        <v>21</v>
      </c>
      <c r="P2" s="6" t="s">
        <v>7</v>
      </c>
    </row>
    <row r="3" spans="1:17" ht="16" x14ac:dyDescent="0.2">
      <c r="A3" t="s">
        <v>8</v>
      </c>
      <c r="B3">
        <v>9.89</v>
      </c>
      <c r="C3" s="21"/>
      <c r="D3" s="22"/>
      <c r="E3" s="6">
        <v>7.3482000000000003</v>
      </c>
      <c r="F3" s="6"/>
      <c r="G3" s="23">
        <f>E3-B3</f>
        <v>-2.5418000000000003</v>
      </c>
      <c r="H3" s="6"/>
      <c r="I3" s="22"/>
      <c r="J3" s="6">
        <v>7.1449999999999996</v>
      </c>
      <c r="K3" s="6"/>
      <c r="L3" s="23">
        <f>J3-B3</f>
        <v>-2.745000000000001</v>
      </c>
      <c r="M3" s="6"/>
      <c r="N3" s="22"/>
      <c r="O3" s="20">
        <f>G3-L3</f>
        <v>0.20320000000000071</v>
      </c>
    </row>
    <row r="4" spans="1:17" ht="16" x14ac:dyDescent="0.2">
      <c r="A4" t="s">
        <v>9</v>
      </c>
      <c r="B4">
        <v>10.67</v>
      </c>
      <c r="C4" s="20">
        <v>0.11274934952298345</v>
      </c>
      <c r="D4" s="20"/>
      <c r="E4" s="6">
        <v>8.3588000000000005</v>
      </c>
      <c r="F4" s="6">
        <v>0.12583542156298155</v>
      </c>
      <c r="G4" s="23">
        <f t="shared" ref="G4:H15" si="0">E4-B4</f>
        <v>-2.3111999999999995</v>
      </c>
      <c r="H4" s="23">
        <f t="shared" si="0"/>
        <v>1.3086072039998106E-2</v>
      </c>
      <c r="I4" s="20"/>
      <c r="J4" s="6">
        <v>8.359</v>
      </c>
      <c r="K4" s="6">
        <v>0.151</v>
      </c>
      <c r="L4" s="23">
        <f t="shared" ref="L4:M15" si="1">J4-B4</f>
        <v>-2.3109999999999999</v>
      </c>
      <c r="M4" s="23">
        <f t="shared" si="1"/>
        <v>3.8250650477016548E-2</v>
      </c>
      <c r="N4" s="20"/>
      <c r="O4" s="20">
        <f t="shared" ref="O4:P15" si="2">G4-L4</f>
        <v>-1.9999999999953388E-4</v>
      </c>
      <c r="P4" s="20">
        <f t="shared" si="2"/>
        <v>-2.5164578437018442E-2</v>
      </c>
    </row>
    <row r="5" spans="1:17" ht="16" x14ac:dyDescent="0.2">
      <c r="A5" t="s">
        <v>10</v>
      </c>
      <c r="B5">
        <v>13.86</v>
      </c>
      <c r="C5" s="20">
        <v>0.39666749564784876</v>
      </c>
      <c r="D5" s="20"/>
      <c r="E5" s="6">
        <v>9.6164000000000005</v>
      </c>
      <c r="F5" s="6">
        <v>0.15172692531587156</v>
      </c>
      <c r="G5" s="23">
        <f t="shared" si="0"/>
        <v>-4.2435999999999989</v>
      </c>
      <c r="H5" s="23">
        <f t="shared" si="0"/>
        <v>-0.24494057033197719</v>
      </c>
      <c r="I5" s="20"/>
      <c r="J5" s="6">
        <v>9.7279999999999998</v>
      </c>
      <c r="K5" s="6">
        <v>0.16500000000000001</v>
      </c>
      <c r="L5" s="23">
        <f t="shared" si="1"/>
        <v>-4.1319999999999997</v>
      </c>
      <c r="M5" s="23">
        <f t="shared" si="1"/>
        <v>-0.23166749564784875</v>
      </c>
      <c r="N5" s="20"/>
      <c r="O5" s="20">
        <f t="shared" si="2"/>
        <v>-0.11159999999999926</v>
      </c>
      <c r="P5" s="20">
        <f t="shared" si="2"/>
        <v>-1.3273074684128444E-2</v>
      </c>
    </row>
    <row r="6" spans="1:17" ht="16" x14ac:dyDescent="0.2">
      <c r="A6" t="s">
        <v>11</v>
      </c>
      <c r="B6">
        <v>13.05</v>
      </c>
      <c r="C6" s="20">
        <v>-8.470145351877012E-2</v>
      </c>
      <c r="D6" s="20"/>
      <c r="E6" s="6">
        <v>11.121</v>
      </c>
      <c r="F6" s="6">
        <v>0.17605845992727615</v>
      </c>
      <c r="G6" s="23">
        <f t="shared" si="0"/>
        <v>-1.9290000000000003</v>
      </c>
      <c r="H6" s="23">
        <f t="shared" si="0"/>
        <v>0.26075991344604627</v>
      </c>
      <c r="I6" s="20"/>
      <c r="J6" s="6">
        <v>11.27</v>
      </c>
      <c r="K6" s="6">
        <v>0.18</v>
      </c>
      <c r="L6" s="23">
        <f t="shared" si="1"/>
        <v>-1.7800000000000011</v>
      </c>
      <c r="M6" s="23">
        <f t="shared" si="1"/>
        <v>0.26470145351877011</v>
      </c>
      <c r="N6" s="20"/>
      <c r="O6" s="20">
        <f t="shared" si="2"/>
        <v>-0.14899999999999913</v>
      </c>
      <c r="P6" s="20">
        <f t="shared" si="2"/>
        <v>-3.9415400727238481E-3</v>
      </c>
    </row>
    <row r="7" spans="1:17" ht="16" x14ac:dyDescent="0.2">
      <c r="A7" t="s">
        <v>12</v>
      </c>
      <c r="B7">
        <v>15.55</v>
      </c>
      <c r="C7" s="20">
        <v>0.29308323563892141</v>
      </c>
      <c r="D7" s="20"/>
      <c r="E7" s="6">
        <v>12.8726</v>
      </c>
      <c r="F7" s="6">
        <v>0.19896688523565978</v>
      </c>
      <c r="G7" s="23">
        <f t="shared" si="0"/>
        <v>-2.6774000000000004</v>
      </c>
      <c r="H7" s="23">
        <f t="shared" si="0"/>
        <v>-9.4116350403261634E-2</v>
      </c>
      <c r="I7" s="20"/>
      <c r="J7" s="6">
        <v>13.003</v>
      </c>
      <c r="K7" s="6">
        <v>0.19700000000000001</v>
      </c>
      <c r="L7" s="23">
        <f t="shared" si="1"/>
        <v>-2.5470000000000006</v>
      </c>
      <c r="M7" s="23">
        <f t="shared" si="1"/>
        <v>-9.6083235638921405E-2</v>
      </c>
      <c r="N7" s="20"/>
      <c r="O7" s="20">
        <f t="shared" si="2"/>
        <v>-0.13039999999999985</v>
      </c>
      <c r="P7" s="20">
        <f t="shared" si="2"/>
        <v>1.966885235659771E-3</v>
      </c>
    </row>
    <row r="8" spans="1:17" ht="16" x14ac:dyDescent="0.2">
      <c r="A8" t="s">
        <v>13</v>
      </c>
      <c r="B8">
        <v>18.579999999999998</v>
      </c>
      <c r="C8" s="20">
        <v>0.31936758893280603</v>
      </c>
      <c r="D8" s="20"/>
      <c r="E8" s="6">
        <v>14.8712</v>
      </c>
      <c r="F8" s="6">
        <v>0.22057350656803801</v>
      </c>
      <c r="G8" s="23">
        <f t="shared" si="0"/>
        <v>-3.7087999999999983</v>
      </c>
      <c r="H8" s="23">
        <f t="shared" si="0"/>
        <v>-9.8794082364768027E-2</v>
      </c>
      <c r="I8" s="20"/>
      <c r="J8" s="6">
        <v>14.946999999999999</v>
      </c>
      <c r="K8" s="6">
        <v>0.215</v>
      </c>
      <c r="L8" s="23">
        <f t="shared" si="1"/>
        <v>-3.6329999999999991</v>
      </c>
      <c r="M8" s="23">
        <f t="shared" si="1"/>
        <v>-0.10436758893280604</v>
      </c>
      <c r="N8" s="20"/>
      <c r="O8" s="20">
        <f t="shared" si="2"/>
        <v>-7.5799999999999201E-2</v>
      </c>
      <c r="P8" s="20">
        <f t="shared" si="2"/>
        <v>5.5735065680380114E-3</v>
      </c>
    </row>
    <row r="9" spans="1:17" ht="16" x14ac:dyDescent="0.2">
      <c r="A9" t="s">
        <v>14</v>
      </c>
      <c r="B9">
        <v>19.93</v>
      </c>
      <c r="C9" s="20">
        <v>0.12460196594212944</v>
      </c>
      <c r="D9" s="20"/>
      <c r="E9" s="6">
        <v>17.116799999999998</v>
      </c>
      <c r="F9" s="6">
        <v>0.24098622345634274</v>
      </c>
      <c r="G9" s="23">
        <f t="shared" si="0"/>
        <v>-2.8132000000000019</v>
      </c>
      <c r="H9" s="23">
        <f t="shared" si="0"/>
        <v>0.1163842575142133</v>
      </c>
      <c r="I9" s="20"/>
      <c r="J9" s="6">
        <v>17.119</v>
      </c>
      <c r="K9" s="6">
        <v>0.23300000000000001</v>
      </c>
      <c r="L9" s="23">
        <f t="shared" si="1"/>
        <v>-2.8109999999999999</v>
      </c>
      <c r="M9" s="23">
        <f t="shared" si="1"/>
        <v>0.10839803405787057</v>
      </c>
      <c r="N9" s="20"/>
      <c r="O9" s="20">
        <f t="shared" si="2"/>
        <v>-2.2000000000019782E-3</v>
      </c>
      <c r="P9" s="20">
        <f t="shared" si="2"/>
        <v>7.9862234563427281E-3</v>
      </c>
    </row>
    <row r="10" spans="1:17" ht="16" x14ac:dyDescent="0.2">
      <c r="A10" t="s">
        <v>15</v>
      </c>
      <c r="B10">
        <v>21.15</v>
      </c>
      <c r="C10" s="20">
        <v>0.1141573874801159</v>
      </c>
      <c r="D10" s="20"/>
      <c r="E10" s="6">
        <v>19.609400000000001</v>
      </c>
      <c r="F10" s="6">
        <v>0.26030133173904108</v>
      </c>
      <c r="G10" s="23">
        <f t="shared" si="0"/>
        <v>-1.5405999999999977</v>
      </c>
      <c r="H10" s="23">
        <f t="shared" si="0"/>
        <v>0.14614394425892518</v>
      </c>
      <c r="I10" s="20"/>
      <c r="J10" s="6">
        <v>19.538</v>
      </c>
      <c r="K10" s="6">
        <v>0.253</v>
      </c>
      <c r="L10" s="23">
        <f t="shared" si="1"/>
        <v>-1.6119999999999983</v>
      </c>
      <c r="M10" s="23">
        <f t="shared" si="1"/>
        <v>0.13884261251988411</v>
      </c>
      <c r="N10" s="20"/>
      <c r="O10" s="20">
        <f t="shared" si="2"/>
        <v>7.1400000000000574E-2</v>
      </c>
      <c r="P10" s="20">
        <f t="shared" si="2"/>
        <v>7.3013317390410726E-3</v>
      </c>
    </row>
    <row r="11" spans="1:17" ht="16" x14ac:dyDescent="0.2">
      <c r="A11" t="s">
        <v>16</v>
      </c>
      <c r="B11">
        <v>23.73</v>
      </c>
      <c r="C11" s="20">
        <v>0.23861271676300594</v>
      </c>
      <c r="D11" s="20"/>
      <c r="E11" s="6">
        <v>22.349000000000004</v>
      </c>
      <c r="F11" s="6">
        <v>0.27860504257228674</v>
      </c>
      <c r="G11" s="23">
        <f t="shared" si="0"/>
        <v>-1.3809999999999967</v>
      </c>
      <c r="H11" s="23">
        <f t="shared" si="0"/>
        <v>3.9992325809280804E-2</v>
      </c>
      <c r="I11" s="20"/>
      <c r="J11" s="6">
        <v>22.222000000000001</v>
      </c>
      <c r="K11" s="6">
        <v>0.27300000000000002</v>
      </c>
      <c r="L11" s="23">
        <f t="shared" si="1"/>
        <v>-1.5079999999999991</v>
      </c>
      <c r="M11" s="23">
        <f t="shared" si="1"/>
        <v>3.4387283236994082E-2</v>
      </c>
      <c r="N11" s="20"/>
      <c r="O11" s="20">
        <f t="shared" si="2"/>
        <v>0.12700000000000244</v>
      </c>
      <c r="P11" s="20">
        <f t="shared" si="2"/>
        <v>5.6050425722867225E-3</v>
      </c>
    </row>
    <row r="12" spans="1:17" ht="16" x14ac:dyDescent="0.2">
      <c r="A12" t="s">
        <v>17</v>
      </c>
      <c r="B12">
        <v>23.06</v>
      </c>
      <c r="C12" s="20">
        <v>-6.1045054894993546E-2</v>
      </c>
      <c r="D12" s="20"/>
      <c r="E12" s="6">
        <v>25.335599999999999</v>
      </c>
      <c r="F12" s="6">
        <v>0.29597476890907204</v>
      </c>
      <c r="G12" s="23">
        <f t="shared" si="0"/>
        <v>2.2756000000000007</v>
      </c>
      <c r="H12" s="23">
        <f t="shared" si="0"/>
        <v>0.35701982380406561</v>
      </c>
      <c r="I12" s="20"/>
      <c r="J12" s="6">
        <v>25.190999999999999</v>
      </c>
      <c r="K12" s="6">
        <v>0.29399999999999998</v>
      </c>
      <c r="L12" s="23">
        <f t="shared" si="1"/>
        <v>2.1310000000000002</v>
      </c>
      <c r="M12" s="23">
        <f t="shared" si="1"/>
        <v>0.35504505489499355</v>
      </c>
      <c r="N12" s="20"/>
      <c r="O12" s="20">
        <f t="shared" si="2"/>
        <v>0.14460000000000051</v>
      </c>
      <c r="P12" s="20">
        <f t="shared" si="2"/>
        <v>1.9747689090720555E-3</v>
      </c>
    </row>
    <row r="13" spans="1:17" ht="16" x14ac:dyDescent="0.2">
      <c r="A13" t="s">
        <v>18</v>
      </c>
      <c r="B13">
        <v>29.47</v>
      </c>
      <c r="C13" s="20">
        <v>0.63371230845279292</v>
      </c>
      <c r="D13" s="20"/>
      <c r="E13" s="6">
        <v>28.569200000000002</v>
      </c>
      <c r="F13" s="6">
        <v>0.31248021994216402</v>
      </c>
      <c r="G13" s="23">
        <f t="shared" si="0"/>
        <v>-0.90079999999999671</v>
      </c>
      <c r="H13" s="23">
        <f t="shared" si="0"/>
        <v>-0.3212320885106289</v>
      </c>
      <c r="I13" s="20"/>
      <c r="J13" s="6">
        <v>28.462</v>
      </c>
      <c r="K13" s="6">
        <v>0.316</v>
      </c>
      <c r="L13" s="23">
        <f t="shared" si="1"/>
        <v>-1.0079999999999991</v>
      </c>
      <c r="M13" s="23">
        <f t="shared" si="1"/>
        <v>-0.31771230845279291</v>
      </c>
      <c r="N13" s="20"/>
      <c r="O13" s="20">
        <f t="shared" si="2"/>
        <v>0.1072000000000024</v>
      </c>
      <c r="P13" s="20">
        <f t="shared" si="2"/>
        <v>-3.5197800578359861E-3</v>
      </c>
    </row>
    <row r="14" spans="1:17" ht="16" x14ac:dyDescent="0.2">
      <c r="A14" t="s">
        <v>19</v>
      </c>
      <c r="B14">
        <v>32.14</v>
      </c>
      <c r="C14" s="20">
        <v>0.28117101937657979</v>
      </c>
      <c r="D14" s="20"/>
      <c r="E14" s="6">
        <v>32.049799999999998</v>
      </c>
      <c r="F14" s="6">
        <v>0.32818433614237685</v>
      </c>
      <c r="G14" s="23">
        <f t="shared" si="0"/>
        <v>-9.0200000000002944E-2</v>
      </c>
      <c r="H14" s="23">
        <f t="shared" si="0"/>
        <v>4.7013316765797064E-2</v>
      </c>
      <c r="I14" s="20"/>
      <c r="J14" s="6">
        <v>32.055</v>
      </c>
      <c r="K14" s="6">
        <v>0.33900000000000002</v>
      </c>
      <c r="L14" s="23">
        <f t="shared" si="1"/>
        <v>-8.5000000000000853E-2</v>
      </c>
      <c r="M14" s="23">
        <f t="shared" si="1"/>
        <v>5.7828980623420234E-2</v>
      </c>
      <c r="N14" s="20"/>
      <c r="O14" s="20">
        <f t="shared" si="2"/>
        <v>-5.2000000000020918E-3</v>
      </c>
      <c r="P14" s="20">
        <f t="shared" si="2"/>
        <v>-1.081566385762317E-2</v>
      </c>
    </row>
    <row r="15" spans="1:17" ht="16" x14ac:dyDescent="0.2">
      <c r="A15" t="s">
        <v>20</v>
      </c>
      <c r="B15">
        <v>35.909999999999997</v>
      </c>
      <c r="C15" s="20">
        <v>0.41460464093258509</v>
      </c>
      <c r="D15" s="20"/>
      <c r="E15" s="6">
        <v>35.7774</v>
      </c>
      <c r="F15" s="6">
        <v>0.34314409133693752</v>
      </c>
      <c r="G15" s="23">
        <f t="shared" si="0"/>
        <v>-0.1325999999999965</v>
      </c>
      <c r="H15" s="23">
        <f t="shared" si="0"/>
        <v>-7.1460549595647571E-2</v>
      </c>
      <c r="I15" s="20"/>
      <c r="J15" s="6">
        <v>35.987000000000002</v>
      </c>
      <c r="K15" s="6">
        <v>0.36199999999999999</v>
      </c>
      <c r="L15" s="23">
        <f t="shared" si="1"/>
        <v>7.7000000000005286E-2</v>
      </c>
      <c r="M15" s="23">
        <f t="shared" si="1"/>
        <v>-5.2604640932585101E-2</v>
      </c>
      <c r="N15" s="20"/>
      <c r="O15" s="20">
        <f t="shared" si="2"/>
        <v>-0.20960000000000178</v>
      </c>
      <c r="P15" s="20">
        <f t="shared" si="2"/>
        <v>-1.8855908663062471E-2</v>
      </c>
    </row>
    <row r="16" spans="1:17" x14ac:dyDescent="0.15">
      <c r="G16" s="14">
        <f>SUM(G3:G15)</f>
        <v>-21.994599999999991</v>
      </c>
      <c r="H16" s="14">
        <f>SUM(H3:H15)</f>
        <v>0.14985601243204305</v>
      </c>
      <c r="L16" s="14">
        <f>SUM(L3:L15)</f>
        <v>-21.963999999999995</v>
      </c>
      <c r="M16" s="14">
        <f>SUM(M3:M15)</f>
        <v>0.195018799723995</v>
      </c>
      <c r="O16" s="14">
        <f>SUM(O3:O15)</f>
        <v>-3.0599999999996186E-2</v>
      </c>
      <c r="P16" s="14">
        <f>SUM(P3:P15)</f>
        <v>-4.5162787291952E-2</v>
      </c>
      <c r="Q16" s="14" t="s">
        <v>32</v>
      </c>
    </row>
    <row r="17" spans="7:17" x14ac:dyDescent="0.15">
      <c r="G17" s="24">
        <f>AVERAGE(G3:G15)</f>
        <v>-1.6918923076923069</v>
      </c>
      <c r="H17" s="24">
        <f>AVERAGE(H4:H15)</f>
        <v>1.2488001036003588E-2</v>
      </c>
      <c r="I17" s="24"/>
      <c r="J17" s="24"/>
      <c r="K17" s="24"/>
      <c r="L17" s="24">
        <f>AVERAGE(L3:L15)</f>
        <v>-1.6895384615384612</v>
      </c>
      <c r="M17" s="24">
        <f>AVERAGE(M4:M15)</f>
        <v>1.6251566643666251E-2</v>
      </c>
      <c r="N17" s="24"/>
      <c r="O17" s="24">
        <f>AVERAGE(O3:O15)</f>
        <v>-2.3538461538458602E-3</v>
      </c>
      <c r="P17" s="25">
        <f>AVERAGE(P4:P15)</f>
        <v>-3.7635656076626667E-3</v>
      </c>
      <c r="Q17" s="17" t="s">
        <v>33</v>
      </c>
    </row>
    <row r="18" spans="7:17" x14ac:dyDescent="0.15">
      <c r="G18" s="18">
        <f t="array" ref="G18">AVERAGE(ABS(G3:G15))</f>
        <v>2.0419846153846146</v>
      </c>
      <c r="H18" s="18">
        <f t="array" ref="H18">AVERAGE(ABS(H4:H15))</f>
        <v>0.15091194123705079</v>
      </c>
      <c r="I18" s="18"/>
      <c r="J18" s="18"/>
      <c r="K18" s="18"/>
      <c r="L18" s="18">
        <f t="array" ref="L18">AVERAGE(ABS(L3:L15))</f>
        <v>2.0292307692307698</v>
      </c>
      <c r="M18" s="18">
        <f t="array" ref="M18">AVERAGE(ABS(M4:M15))</f>
        <v>0.14999077824449195</v>
      </c>
      <c r="N18" s="18"/>
      <c r="O18" s="18">
        <f t="array" ref="O18">AVERAGE(ABS(O3:O15))</f>
        <v>0.10287692307692381</v>
      </c>
      <c r="P18" s="18">
        <f t="array" ref="P18">AVERAGE(ABS(P4:P15))</f>
        <v>8.8315253544027274E-3</v>
      </c>
      <c r="Q18" s="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Smoothed Medians SDs</vt:lpstr>
      <vt:lpstr>R Smoothed Medians SDs</vt:lpstr>
      <vt:lpstr>R vs Excel Comp</vt:lpstr>
      <vt:lpstr>Raw Means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2019-01-05T00:04:16Z</dcterms:created>
  <dcterms:modified xsi:type="dcterms:W3CDTF">2019-01-05T00:37:08Z</dcterms:modified>
</cp:coreProperties>
</file>