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NORMS-R/CASL-2 COMPS/SMOOTHED MEDIAN SD SHEETS/"/>
    </mc:Choice>
  </mc:AlternateContent>
  <xr:revisionPtr revIDLastSave="0" documentId="13_ncr:1_{CC8955A7-F388-0643-8378-AE58CEBC1057}" xr6:coauthVersionLast="40" xr6:coauthVersionMax="40" xr10:uidLastSave="{00000000-0000-0000-0000-000000000000}"/>
  <bookViews>
    <workbookView xWindow="0" yWindow="460" windowWidth="51200" windowHeight="28340" activeTab="3" xr2:uid="{13A2FD89-740F-F040-A982-25BCC65D11D6}"/>
  </bookViews>
  <sheets>
    <sheet name="Excel Smoothed Medians SDs" sheetId="1" r:id="rId1"/>
    <sheet name="R Smoothed Medians SDs" sheetId="2" r:id="rId2"/>
    <sheet name="R vs Excel Comp" sheetId="3" r:id="rId3"/>
    <sheet name="Raw Means comp" sheetId="4" r:id="rId4"/>
  </sheets>
  <externalReferences>
    <externalReference r:id="rId5"/>
    <externalReference r:id="rId6"/>
  </externalReferences>
  <definedNames>
    <definedName name="aFreqPerc" localSheetId="2">'[1]Freq Tables'!$F$12:$F$27</definedName>
    <definedName name="aFreqPerc" localSheetId="3">'[1]Freq Tables'!$F$12:$F$27</definedName>
    <definedName name="aFreqPerc">'[2]Freq Tables'!$F$12:$F$27</definedName>
    <definedName name="bCumPerc" localSheetId="2">'[1]Freq Tables'!$G$12:$G$27</definedName>
    <definedName name="bCumPerc" localSheetId="3">'[1]Freq Tables'!$G$12:$G$27</definedName>
    <definedName name="bCumPerc">'[2]Freq Tables'!$G$12:$G$27</definedName>
    <definedName name="Hi1Perc" localSheetId="2">'[1]Freq Tables'!$B$5</definedName>
    <definedName name="Hi1Perc" localSheetId="3">'[1]Freq Tables'!$B$5</definedName>
    <definedName name="Hi1Perc">'[2]Freq Tables'!$B$5</definedName>
    <definedName name="Hi2Perc" localSheetId="2">'[1]Freq Tables'!$B$6</definedName>
    <definedName name="Hi2Perc" localSheetId="3">'[1]Freq Tables'!$B$6</definedName>
    <definedName name="Hi2Perc">'[2]Freq Tables'!$B$6</definedName>
    <definedName name="Lo1Perc" localSheetId="2">'[1]Freq Tables'!$B$2</definedName>
    <definedName name="Lo1Perc" localSheetId="3">'[1]Freq Tables'!$B$2</definedName>
    <definedName name="Lo1Perc">'[2]Freq Tables'!$B$2</definedName>
    <definedName name="Lo2Perc" localSheetId="2">'[1]Freq Tables'!$B$3</definedName>
    <definedName name="Lo2Perc" localSheetId="3">'[1]Freq Tables'!$B$3</definedName>
    <definedName name="Lo2Perc">'[2]Freq Tables'!$B$3</definedName>
    <definedName name="Median" localSheetId="2">'[1]Freq Tables'!$B$4</definedName>
    <definedName name="Median" localSheetId="3">'[1]Freq Tables'!$B$4</definedName>
    <definedName name="Median">'[2]Freq Tables'!$B$4</definedName>
    <definedName name="zlook" localSheetId="2">'[1]Freq Tables'!$H$2:$I$11</definedName>
    <definedName name="zlook" localSheetId="3">'[1]Freq Tables'!$H$2:$I$11</definedName>
    <definedName name="zlook">'[2]Freq Tables'!$H$2:$I$11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9" i="4" l="1"/>
  <c r="L29" i="4"/>
  <c r="H29" i="4"/>
  <c r="G29" i="4"/>
  <c r="M28" i="4"/>
  <c r="L28" i="4"/>
  <c r="H28" i="4"/>
  <c r="G28" i="4"/>
  <c r="M27" i="4"/>
  <c r="L27" i="4"/>
  <c r="H27" i="4"/>
  <c r="P27" i="4" s="1"/>
  <c r="G27" i="4"/>
  <c r="M26" i="4"/>
  <c r="L26" i="4"/>
  <c r="H26" i="4"/>
  <c r="G26" i="4"/>
  <c r="M25" i="4"/>
  <c r="L25" i="4"/>
  <c r="H25" i="4"/>
  <c r="G25" i="4"/>
  <c r="M24" i="4"/>
  <c r="L24" i="4"/>
  <c r="H24" i="4"/>
  <c r="G24" i="4"/>
  <c r="M23" i="4"/>
  <c r="L23" i="4"/>
  <c r="H23" i="4"/>
  <c r="G23" i="4"/>
  <c r="M22" i="4"/>
  <c r="L22" i="4"/>
  <c r="H22" i="4"/>
  <c r="G22" i="4"/>
  <c r="M21" i="4"/>
  <c r="L21" i="4"/>
  <c r="H21" i="4"/>
  <c r="G21" i="4"/>
  <c r="M20" i="4"/>
  <c r="L20" i="4"/>
  <c r="H20" i="4"/>
  <c r="G20" i="4"/>
  <c r="O20" i="4" s="1"/>
  <c r="M19" i="4"/>
  <c r="L19" i="4"/>
  <c r="H19" i="4"/>
  <c r="G19" i="4"/>
  <c r="M18" i="4"/>
  <c r="L18" i="4"/>
  <c r="H18" i="4"/>
  <c r="G18" i="4"/>
  <c r="M17" i="4"/>
  <c r="L17" i="4"/>
  <c r="H17" i="4"/>
  <c r="G17" i="4"/>
  <c r="M16" i="4"/>
  <c r="L16" i="4"/>
  <c r="H16" i="4"/>
  <c r="G16" i="4"/>
  <c r="M15" i="4"/>
  <c r="L15" i="4"/>
  <c r="H15" i="4"/>
  <c r="G15" i="4"/>
  <c r="M14" i="4"/>
  <c r="L14" i="4"/>
  <c r="H14" i="4"/>
  <c r="G14" i="4"/>
  <c r="M13" i="4"/>
  <c r="L13" i="4"/>
  <c r="H13" i="4"/>
  <c r="G13" i="4"/>
  <c r="M12" i="4"/>
  <c r="L12" i="4"/>
  <c r="H12" i="4"/>
  <c r="G12" i="4"/>
  <c r="M11" i="4"/>
  <c r="L11" i="4"/>
  <c r="H11" i="4"/>
  <c r="G11" i="4"/>
  <c r="M10" i="4"/>
  <c r="L10" i="4"/>
  <c r="H10" i="4"/>
  <c r="G10" i="4"/>
  <c r="M9" i="4"/>
  <c r="L9" i="4"/>
  <c r="H9" i="4"/>
  <c r="G9" i="4"/>
  <c r="M8" i="4"/>
  <c r="L8" i="4"/>
  <c r="H8" i="4"/>
  <c r="G8" i="4"/>
  <c r="M7" i="4"/>
  <c r="L7" i="4"/>
  <c r="H7" i="4"/>
  <c r="G7" i="4"/>
  <c r="M6" i="4"/>
  <c r="L6" i="4"/>
  <c r="H6" i="4"/>
  <c r="G6" i="4"/>
  <c r="O6" i="4" s="1"/>
  <c r="M5" i="4"/>
  <c r="L5" i="4"/>
  <c r="H5" i="4"/>
  <c r="G5" i="4"/>
  <c r="M4" i="4"/>
  <c r="L4" i="4"/>
  <c r="H4" i="4"/>
  <c r="G4" i="4"/>
  <c r="L3" i="4"/>
  <c r="G3" i="4"/>
  <c r="M32" i="3" a="1"/>
  <c r="M29" i="3"/>
  <c r="L29" i="3"/>
  <c r="K29" i="3"/>
  <c r="J29" i="3"/>
  <c r="M28" i="3"/>
  <c r="L28" i="3"/>
  <c r="K28" i="3"/>
  <c r="J28" i="3"/>
  <c r="M27" i="3"/>
  <c r="L27" i="3"/>
  <c r="K27" i="3"/>
  <c r="J27" i="3"/>
  <c r="M26" i="3"/>
  <c r="L26" i="3"/>
  <c r="K26" i="3"/>
  <c r="J26" i="3"/>
  <c r="M25" i="3"/>
  <c r="L25" i="3"/>
  <c r="K25" i="3"/>
  <c r="J25" i="3"/>
  <c r="M24" i="3"/>
  <c r="L24" i="3"/>
  <c r="K24" i="3"/>
  <c r="J24" i="3"/>
  <c r="M23" i="3"/>
  <c r="L23" i="3"/>
  <c r="K23" i="3"/>
  <c r="J23" i="3"/>
  <c r="M22" i="3"/>
  <c r="L22" i="3"/>
  <c r="K22" i="3"/>
  <c r="J22" i="3"/>
  <c r="M21" i="3"/>
  <c r="L21" i="3"/>
  <c r="K21" i="3"/>
  <c r="J21" i="3"/>
  <c r="M20" i="3"/>
  <c r="L20" i="3"/>
  <c r="K20" i="3"/>
  <c r="J20" i="3"/>
  <c r="M19" i="3"/>
  <c r="L19" i="3"/>
  <c r="K19" i="3"/>
  <c r="J19" i="3"/>
  <c r="M18" i="3"/>
  <c r="L18" i="3"/>
  <c r="K18" i="3"/>
  <c r="J18" i="3"/>
  <c r="M17" i="3"/>
  <c r="L17" i="3"/>
  <c r="K17" i="3"/>
  <c r="J17" i="3"/>
  <c r="M16" i="3"/>
  <c r="L16" i="3"/>
  <c r="K16" i="3"/>
  <c r="J16" i="3"/>
  <c r="M15" i="3"/>
  <c r="L15" i="3"/>
  <c r="K15" i="3"/>
  <c r="J15" i="3"/>
  <c r="M14" i="3"/>
  <c r="L14" i="3"/>
  <c r="K14" i="3"/>
  <c r="J14" i="3"/>
  <c r="M13" i="3"/>
  <c r="L13" i="3"/>
  <c r="K13" i="3"/>
  <c r="J13" i="3"/>
  <c r="M12" i="3"/>
  <c r="L12" i="3"/>
  <c r="K12" i="3"/>
  <c r="J12" i="3"/>
  <c r="M11" i="3"/>
  <c r="L11" i="3"/>
  <c r="K11" i="3"/>
  <c r="J11" i="3"/>
  <c r="M10" i="3"/>
  <c r="L10" i="3"/>
  <c r="K10" i="3"/>
  <c r="J10" i="3"/>
  <c r="M9" i="3"/>
  <c r="L9" i="3"/>
  <c r="K9" i="3"/>
  <c r="J9" i="3"/>
  <c r="M8" i="3"/>
  <c r="L8" i="3"/>
  <c r="K8" i="3"/>
  <c r="J8" i="3"/>
  <c r="M7" i="3"/>
  <c r="L7" i="3"/>
  <c r="K7" i="3"/>
  <c r="J7" i="3"/>
  <c r="M6" i="3"/>
  <c r="L6" i="3"/>
  <c r="K6" i="3"/>
  <c r="J6" i="3"/>
  <c r="M5" i="3"/>
  <c r="L5" i="3"/>
  <c r="K5" i="3"/>
  <c r="J5" i="3"/>
  <c r="M4" i="3"/>
  <c r="L4" i="3"/>
  <c r="L31" i="3" s="1"/>
  <c r="K4" i="3"/>
  <c r="K30" i="3" s="1"/>
  <c r="J4" i="3"/>
  <c r="J31" i="3" s="1"/>
  <c r="L3" i="3"/>
  <c r="K3" i="3"/>
  <c r="J3" i="3"/>
  <c r="M31" i="3" l="1"/>
  <c r="P28" i="4"/>
  <c r="P4" i="4"/>
  <c r="P21" i="4"/>
  <c r="P13" i="4"/>
  <c r="P17" i="4"/>
  <c r="P12" i="4"/>
  <c r="P20" i="4"/>
  <c r="P15" i="4"/>
  <c r="P9" i="4"/>
  <c r="O13" i="4"/>
  <c r="O15" i="4"/>
  <c r="O19" i="4"/>
  <c r="O28" i="4"/>
  <c r="P19" i="4"/>
  <c r="P23" i="4"/>
  <c r="P6" i="4"/>
  <c r="P8" i="4"/>
  <c r="P10" i="4"/>
  <c r="O14" i="4"/>
  <c r="O16" i="4"/>
  <c r="O18" i="4"/>
  <c r="O12" i="4"/>
  <c r="P25" i="4"/>
  <c r="O21" i="4"/>
  <c r="O23" i="4"/>
  <c r="O27" i="4"/>
  <c r="O29" i="4"/>
  <c r="O8" i="4"/>
  <c r="O10" i="4"/>
  <c r="O17" i="4"/>
  <c r="O25" i="4"/>
  <c r="O9" i="4"/>
  <c r="O4" i="4"/>
  <c r="P14" i="4"/>
  <c r="P16" i="4"/>
  <c r="P18" i="4"/>
  <c r="P29" i="4"/>
  <c r="O5" i="4"/>
  <c r="O7" i="4"/>
  <c r="O11" i="4"/>
  <c r="O22" i="4"/>
  <c r="O24" i="4"/>
  <c r="O26" i="4"/>
  <c r="P5" i="4"/>
  <c r="P7" i="4"/>
  <c r="P11" i="4"/>
  <c r="P22" i="4"/>
  <c r="P24" i="4"/>
  <c r="P26" i="4"/>
  <c r="L30" i="4"/>
  <c r="H31" i="4"/>
  <c r="G31" i="4"/>
  <c r="L31" i="4"/>
  <c r="M30" i="4"/>
  <c r="M31" i="4"/>
  <c r="L32" i="4" a="1"/>
  <c r="L32" i="4" s="1"/>
  <c r="H30" i="4"/>
  <c r="M32" i="4" a="1"/>
  <c r="M32" i="4" s="1"/>
  <c r="O3" i="4"/>
  <c r="G30" i="4"/>
  <c r="G32" i="4" a="1"/>
  <c r="G32" i="4" s="1"/>
  <c r="H32" i="4" a="1"/>
  <c r="H32" i="4" s="1"/>
  <c r="K31" i="3"/>
  <c r="M32" i="3"/>
  <c r="K32" i="3" a="1"/>
  <c r="K32" i="3" s="1"/>
  <c r="L30" i="3"/>
  <c r="M30" i="3"/>
  <c r="L32" i="3" a="1"/>
  <c r="L32" i="3" s="1"/>
  <c r="J32" i="3" a="1"/>
  <c r="J32" i="3" s="1"/>
  <c r="J30" i="3"/>
  <c r="P32" i="4" l="1" a="1"/>
  <c r="P31" i="4"/>
  <c r="P30" i="4"/>
  <c r="P32" i="4"/>
  <c r="O32" i="4" a="1"/>
  <c r="O32" i="4" s="1"/>
  <c r="O30" i="4"/>
  <c r="O31" i="4"/>
  <c r="J29" i="1" l="1"/>
  <c r="I29" i="1"/>
  <c r="H29" i="1"/>
  <c r="F29" i="1"/>
  <c r="J28" i="1"/>
  <c r="I28" i="1"/>
  <c r="H28" i="1"/>
  <c r="F28" i="1"/>
  <c r="J27" i="1"/>
  <c r="I27" i="1"/>
  <c r="H27" i="1"/>
  <c r="F27" i="1"/>
  <c r="J26" i="1"/>
  <c r="I26" i="1"/>
  <c r="H26" i="1"/>
  <c r="K26" i="1" s="1"/>
  <c r="F26" i="1"/>
  <c r="J25" i="1"/>
  <c r="I25" i="1"/>
  <c r="H25" i="1"/>
  <c r="K25" i="1" s="1"/>
  <c r="F25" i="1"/>
  <c r="J24" i="1"/>
  <c r="I24" i="1"/>
  <c r="H24" i="1"/>
  <c r="F24" i="1"/>
  <c r="J23" i="1"/>
  <c r="I23" i="1"/>
  <c r="H23" i="1"/>
  <c r="F23" i="1"/>
  <c r="J22" i="1"/>
  <c r="I22" i="1"/>
  <c r="H22" i="1"/>
  <c r="K22" i="1" s="1"/>
  <c r="F22" i="1"/>
  <c r="J21" i="1"/>
  <c r="I21" i="1"/>
  <c r="H21" i="1"/>
  <c r="F21" i="1"/>
  <c r="J20" i="1"/>
  <c r="I20" i="1"/>
  <c r="H20" i="1"/>
  <c r="F20" i="1"/>
  <c r="J19" i="1"/>
  <c r="I19" i="1"/>
  <c r="H19" i="1"/>
  <c r="F19" i="1"/>
  <c r="J18" i="1"/>
  <c r="I18" i="1"/>
  <c r="H18" i="1"/>
  <c r="F18" i="1"/>
  <c r="J17" i="1"/>
  <c r="I17" i="1"/>
  <c r="H17" i="1"/>
  <c r="F17" i="1"/>
  <c r="J16" i="1"/>
  <c r="I16" i="1"/>
  <c r="H16" i="1"/>
  <c r="F16" i="1"/>
  <c r="J15" i="1"/>
  <c r="I15" i="1"/>
  <c r="H15" i="1"/>
  <c r="F15" i="1"/>
  <c r="J14" i="1"/>
  <c r="I14" i="1"/>
  <c r="H14" i="1"/>
  <c r="K14" i="1" s="1"/>
  <c r="F14" i="1"/>
  <c r="J13" i="1"/>
  <c r="I13" i="1"/>
  <c r="H13" i="1"/>
  <c r="F13" i="1"/>
  <c r="J12" i="1"/>
  <c r="I12" i="1"/>
  <c r="H12" i="1"/>
  <c r="K13" i="1" s="1"/>
  <c r="F12" i="1"/>
  <c r="J11" i="1"/>
  <c r="I11" i="1"/>
  <c r="H11" i="1"/>
  <c r="F11" i="1"/>
  <c r="J10" i="1"/>
  <c r="I10" i="1"/>
  <c r="H10" i="1"/>
  <c r="F10" i="1"/>
  <c r="J9" i="1"/>
  <c r="I9" i="1"/>
  <c r="H9" i="1"/>
  <c r="F9" i="1"/>
  <c r="J8" i="1"/>
  <c r="I8" i="1"/>
  <c r="H8" i="1"/>
  <c r="F8" i="1"/>
  <c r="J7" i="1"/>
  <c r="I7" i="1"/>
  <c r="H7" i="1"/>
  <c r="F7" i="1"/>
  <c r="J6" i="1"/>
  <c r="I6" i="1"/>
  <c r="H6" i="1"/>
  <c r="K6" i="1" s="1"/>
  <c r="F6" i="1"/>
  <c r="J5" i="1"/>
  <c r="I5" i="1"/>
  <c r="H5" i="1"/>
  <c r="F5" i="1"/>
  <c r="J4" i="1"/>
  <c r="I4" i="1"/>
  <c r="H4" i="1"/>
  <c r="K5" i="1" s="1"/>
  <c r="F4" i="1"/>
  <c r="J3" i="1"/>
  <c r="I3" i="1"/>
  <c r="H3" i="1"/>
  <c r="K4" i="1" l="1"/>
  <c r="K16" i="1"/>
  <c r="K29" i="1"/>
  <c r="K9" i="1"/>
  <c r="K19" i="1"/>
  <c r="K21" i="1"/>
  <c r="K27" i="1"/>
  <c r="K8" i="1"/>
  <c r="K11" i="1"/>
  <c r="K17" i="1"/>
  <c r="K24" i="1"/>
  <c r="K10" i="1"/>
  <c r="K18" i="1"/>
  <c r="K7" i="1"/>
  <c r="K15" i="1"/>
  <c r="K23" i="1"/>
  <c r="K12" i="1"/>
  <c r="K20" i="1"/>
  <c r="K28" i="1"/>
</calcChain>
</file>

<file path=xl/sharedStrings.xml><?xml version="1.0" encoding="utf-8"?>
<sst xmlns="http://schemas.openxmlformats.org/spreadsheetml/2006/main" count="148" uniqueCount="59">
  <si>
    <t>Raw Medians and Percentile Estimated SDs</t>
  </si>
  <si>
    <t>Smoothed (Calculated) "means" and "SDs"</t>
  </si>
  <si>
    <t>group</t>
  </si>
  <si>
    <t>agestrat</t>
  </si>
  <si>
    <t>Median</t>
  </si>
  <si>
    <t>Lo SD</t>
  </si>
  <si>
    <t>Hi SD</t>
  </si>
  <si>
    <t>ES</t>
  </si>
  <si>
    <t>a0500</t>
  </si>
  <si>
    <t>a0530</t>
  </si>
  <si>
    <t>a0560</t>
  </si>
  <si>
    <t>a0590</t>
  </si>
  <si>
    <t>a0600</t>
  </si>
  <si>
    <t>a0630</t>
  </si>
  <si>
    <t>a0660</t>
  </si>
  <si>
    <t>a0690</t>
  </si>
  <si>
    <t>a0700</t>
  </si>
  <si>
    <t>a0730</t>
  </si>
  <si>
    <t>a0760</t>
  </si>
  <si>
    <t>a0790</t>
  </si>
  <si>
    <t>a0800</t>
  </si>
  <si>
    <t>a0860</t>
  </si>
  <si>
    <t>a0900</t>
  </si>
  <si>
    <t>a0960</t>
  </si>
  <si>
    <t>a1000</t>
  </si>
  <si>
    <t>a1060</t>
  </si>
  <si>
    <t>a1100</t>
  </si>
  <si>
    <t>a1160</t>
  </si>
  <si>
    <t>a1200</t>
  </si>
  <si>
    <t>a1260</t>
  </si>
  <si>
    <t>a1300</t>
  </si>
  <si>
    <t>a1400</t>
  </si>
  <si>
    <t>a1500</t>
  </si>
  <si>
    <t>a1618</t>
  </si>
  <si>
    <t>a1921</t>
  </si>
  <si>
    <t xml:space="preserve">note: starting on this tab, the number of age strats goes down from 29 to 27, based on a change that </t>
  </si>
  <si>
    <t>Kristen made in the requirements. This change within a norms workbook will only appear for ANT and SYN age norms</t>
  </si>
  <si>
    <t>median</t>
  </si>
  <si>
    <t>lo_SD</t>
  </si>
  <si>
    <t>hi_SD</t>
  </si>
  <si>
    <t>median_sm</t>
  </si>
  <si>
    <t>lo_SD_sm</t>
  </si>
  <si>
    <t>hi_SD_sm</t>
  </si>
  <si>
    <t>ES_sm</t>
  </si>
  <si>
    <t>NA</t>
  </si>
  <si>
    <t>Excel</t>
  </si>
  <si>
    <t>R</t>
  </si>
  <si>
    <t>Diff</t>
  </si>
  <si>
    <t>SUM</t>
  </si>
  <si>
    <t>AVG</t>
  </si>
  <si>
    <t>AVG ABS VALUES</t>
  </si>
  <si>
    <t>Raw Means</t>
  </si>
  <si>
    <t>Excel smooth</t>
  </si>
  <si>
    <t>Excel vs Raw diff</t>
  </si>
  <si>
    <t>R smooth</t>
  </si>
  <si>
    <t>R vs Raw diff</t>
  </si>
  <si>
    <t>Excel diff minus R diff</t>
  </si>
  <si>
    <t>mean</t>
  </si>
  <si>
    <t>AVG ABS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</si>
</sst>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"/>
    <numFmt numFmtId="165" formatCode="0.0000"/>
  </numFmts>
  <fonts count="9" x14ac:knownFonts="1">
    <font>
      <sz val="1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2" fontId="0" fillId="0" borderId="0" xfId="0" applyNumberFormat="1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2" fontId="0" fillId="0" borderId="0" xfId="0" quotePrefix="1" applyNumberFormat="1" applyFont="1" applyFill="1"/>
    <xf numFmtId="0" fontId="1" fillId="0" borderId="0" xfId="1"/>
    <xf numFmtId="0" fontId="3" fillId="0" borderId="0" xfId="0" applyFont="1"/>
    <xf numFmtId="43" fontId="0" fillId="0" borderId="0" xfId="2" applyFont="1" applyAlignment="1">
      <alignment horizontal="center" vertical="center"/>
    </xf>
    <xf numFmtId="43" fontId="5" fillId="0" borderId="1" xfId="2" quotePrefix="1" applyFont="1" applyFill="1" applyBorder="1" applyAlignment="1">
      <alignment horizontal="center" vertical="center"/>
    </xf>
    <xf numFmtId="43" fontId="0" fillId="0" borderId="2" xfId="2" applyFont="1" applyBorder="1" applyAlignment="1">
      <alignment horizontal="center" vertical="center"/>
    </xf>
    <xf numFmtId="164" fontId="0" fillId="0" borderId="0" xfId="0" applyNumberFormat="1"/>
    <xf numFmtId="43" fontId="5" fillId="0" borderId="0" xfId="2" quotePrefix="1" applyFont="1" applyFill="1" applyBorder="1" applyAlignment="1">
      <alignment horizontal="center" vertical="center"/>
    </xf>
    <xf numFmtId="43" fontId="5" fillId="0" borderId="3" xfId="2" applyFont="1" applyBorder="1" applyAlignment="1">
      <alignment horizontal="center" vertical="center"/>
    </xf>
    <xf numFmtId="164" fontId="6" fillId="0" borderId="0" xfId="0" applyNumberFormat="1" applyFont="1"/>
    <xf numFmtId="0" fontId="6" fillId="0" borderId="0" xfId="0" applyFont="1"/>
    <xf numFmtId="164" fontId="7" fillId="0" borderId="0" xfId="0" applyNumberFormat="1" applyFont="1"/>
    <xf numFmtId="0" fontId="7" fillId="0" borderId="0" xfId="0" applyFont="1"/>
    <xf numFmtId="165" fontId="8" fillId="0" borderId="0" xfId="0" applyNumberFormat="1" applyFont="1"/>
    <xf numFmtId="0" fontId="8" fillId="0" borderId="0" xfId="0" applyFont="1"/>
    <xf numFmtId="2" fontId="0" fillId="0" borderId="0" xfId="0" applyNumberFormat="1"/>
    <xf numFmtId="2" fontId="0" fillId="0" borderId="0" xfId="2" applyNumberFormat="1" applyFont="1" applyBorder="1" applyAlignment="1">
      <alignment horizontal="center" vertical="center"/>
    </xf>
    <xf numFmtId="2" fontId="1" fillId="0" borderId="0" xfId="1" applyNumberFormat="1"/>
    <xf numFmtId="165" fontId="7" fillId="0" borderId="0" xfId="0" applyNumberFormat="1" applyFont="1"/>
    <xf numFmtId="2" fontId="7" fillId="0" borderId="0" xfId="0" applyNumberFormat="1" applyFont="1"/>
  </cellXfs>
  <cellStyles count="3">
    <cellStyle name="Comma 2" xfId="2" xr:uid="{B3F3A46C-5548-8949-B37E-916239569130}"/>
    <cellStyle name="Normal" xfId="0" builtinId="0"/>
    <cellStyle name="Normal 2" xfId="1" xr:uid="{F812A281-1B0E-244E-A2E1-CD1918BD1E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Smoothed Medians SDs'!$C$2</c:f>
              <c:strCache>
                <c:ptCount val="1"/>
                <c:pt idx="0">
                  <c:v>Median</c:v>
                </c:pt>
              </c:strCache>
            </c:strRef>
          </c:tx>
          <c:spPr>
            <a:ln w="4762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34141355959389103"/>
                  <c:y val="-0.43546069542633498"/>
                </c:manualLayout>
              </c:layout>
              <c:numFmt formatCode="General" sourceLinked="0"/>
            </c:trendlineLbl>
          </c:trendline>
          <c:yVal>
            <c:numRef>
              <c:f>'Excel Smoothed Medians SDs'!$C$3:$C$29</c:f>
              <c:numCache>
                <c:formatCode>0.00</c:formatCode>
                <c:ptCount val="27"/>
                <c:pt idx="0">
                  <c:v>8.8571428571428577</c:v>
                </c:pt>
                <c:pt idx="1">
                  <c:v>11</c:v>
                </c:pt>
                <c:pt idx="2">
                  <c:v>12.3125</c:v>
                </c:pt>
                <c:pt idx="3">
                  <c:v>14.25</c:v>
                </c:pt>
                <c:pt idx="4">
                  <c:v>14.722222222222221</c:v>
                </c:pt>
                <c:pt idx="5">
                  <c:v>15.125</c:v>
                </c:pt>
                <c:pt idx="6">
                  <c:v>16.875</c:v>
                </c:pt>
                <c:pt idx="7">
                  <c:v>16.8</c:v>
                </c:pt>
                <c:pt idx="8">
                  <c:v>20.399999999999999</c:v>
                </c:pt>
                <c:pt idx="9">
                  <c:v>20.277777777777779</c:v>
                </c:pt>
                <c:pt idx="10">
                  <c:v>20.5</c:v>
                </c:pt>
                <c:pt idx="11">
                  <c:v>20.100000000000001</c:v>
                </c:pt>
                <c:pt idx="12">
                  <c:v>20.875</c:v>
                </c:pt>
                <c:pt idx="13">
                  <c:v>23.833333333333332</c:v>
                </c:pt>
                <c:pt idx="14">
                  <c:v>25.4</c:v>
                </c:pt>
                <c:pt idx="15">
                  <c:v>26.875</c:v>
                </c:pt>
                <c:pt idx="16">
                  <c:v>27.5</c:v>
                </c:pt>
                <c:pt idx="17">
                  <c:v>28.375</c:v>
                </c:pt>
                <c:pt idx="18">
                  <c:v>31</c:v>
                </c:pt>
                <c:pt idx="19">
                  <c:v>31.333333333333332</c:v>
                </c:pt>
                <c:pt idx="20">
                  <c:v>34</c:v>
                </c:pt>
                <c:pt idx="21">
                  <c:v>33.5</c:v>
                </c:pt>
                <c:pt idx="22">
                  <c:v>38.5</c:v>
                </c:pt>
                <c:pt idx="23">
                  <c:v>37.833333333333336</c:v>
                </c:pt>
                <c:pt idx="24">
                  <c:v>42</c:v>
                </c:pt>
                <c:pt idx="25">
                  <c:v>47.2</c:v>
                </c:pt>
                <c:pt idx="26">
                  <c:v>51.3125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E6-5048-8177-969C0B97A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854744"/>
        <c:axId val="-2094857416"/>
      </c:scatterChart>
      <c:valAx>
        <c:axId val="-2094854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857416"/>
        <c:crosses val="autoZero"/>
        <c:crossBetween val="midCat"/>
      </c:valAx>
      <c:valAx>
        <c:axId val="-20948574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94854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 SD</a:t>
            </a:r>
            <a:endParaRPr lang="en-US" baseline="0"/>
          </a:p>
        </c:rich>
      </c:tx>
      <c:layout>
        <c:manualLayout>
          <c:xMode val="edge"/>
          <c:yMode val="edge"/>
          <c:x val="1.46328572724511E-3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Smoothed Medians SDs'!$D$2</c:f>
              <c:strCache>
                <c:ptCount val="1"/>
                <c:pt idx="0">
                  <c:v>Lo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1543324490754402"/>
                  <c:y val="-0.17441392292897701"/>
                </c:manualLayout>
              </c:layout>
              <c:numFmt formatCode="General" sourceLinked="0"/>
            </c:trendlineLbl>
          </c:trendline>
          <c:yVal>
            <c:numRef>
              <c:f>'Excel Smoothed Medians SDs'!$D$3:$D$29</c:f>
              <c:numCache>
                <c:formatCode>0.00</c:formatCode>
                <c:ptCount val="27"/>
                <c:pt idx="0">
                  <c:v>5.3133195211647095</c:v>
                </c:pt>
                <c:pt idx="1">
                  <c:v>6.9597994755324759</c:v>
                </c:pt>
                <c:pt idx="2">
                  <c:v>9.633782687414886</c:v>
                </c:pt>
                <c:pt idx="3">
                  <c:v>6.4432250642833608</c:v>
                </c:pt>
                <c:pt idx="4">
                  <c:v>4.2674269625478534</c:v>
                </c:pt>
                <c:pt idx="5">
                  <c:v>5.0113310594794989</c:v>
                </c:pt>
                <c:pt idx="6">
                  <c:v>4.5685397783820747</c:v>
                </c:pt>
                <c:pt idx="7">
                  <c:v>4.6337613046613502</c:v>
                </c:pt>
                <c:pt idx="8">
                  <c:v>6.8285772867810905</c:v>
                </c:pt>
                <c:pt idx="9">
                  <c:v>3.7472926776383719</c:v>
                </c:pt>
                <c:pt idx="10">
                  <c:v>6.8908014512226305</c:v>
                </c:pt>
                <c:pt idx="11">
                  <c:v>6.2620349859046804</c:v>
                </c:pt>
                <c:pt idx="12">
                  <c:v>3.9035096819519102</c:v>
                </c:pt>
                <c:pt idx="13">
                  <c:v>4.8769739445092988</c:v>
                </c:pt>
                <c:pt idx="14">
                  <c:v>5.1238652456512748</c:v>
                </c:pt>
                <c:pt idx="15">
                  <c:v>5.8407304310019192</c:v>
                </c:pt>
                <c:pt idx="16">
                  <c:v>5.6201904171855208</c:v>
                </c:pt>
                <c:pt idx="17">
                  <c:v>6.6533730378291045</c:v>
                </c:pt>
                <c:pt idx="18">
                  <c:v>4.8806893686982704</c:v>
                </c:pt>
                <c:pt idx="19">
                  <c:v>5.7679464214628045</c:v>
                </c:pt>
                <c:pt idx="20">
                  <c:v>7.2450415914995911</c:v>
                </c:pt>
                <c:pt idx="21">
                  <c:v>6.8759881708529065</c:v>
                </c:pt>
                <c:pt idx="22">
                  <c:v>10.320753680270037</c:v>
                </c:pt>
                <c:pt idx="23">
                  <c:v>10.452693117811505</c:v>
                </c:pt>
                <c:pt idx="24">
                  <c:v>7.9142519848547863</c:v>
                </c:pt>
                <c:pt idx="25">
                  <c:v>11.341386295278511</c:v>
                </c:pt>
                <c:pt idx="26">
                  <c:v>9.9230972298783904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6C-044C-AEC4-318E54B6C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889272"/>
        <c:axId val="-2094891944"/>
      </c:scatterChart>
      <c:valAx>
        <c:axId val="-20948892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891944"/>
        <c:crosses val="autoZero"/>
        <c:crossBetween val="midCat"/>
      </c:valAx>
      <c:valAx>
        <c:axId val="-20948919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94889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Smoothed Medians SDs'!$E$2</c:f>
              <c:strCache>
                <c:ptCount val="1"/>
                <c:pt idx="0">
                  <c:v>Hi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509472010067799"/>
                  <c:y val="-0.30824784419978302"/>
                </c:manualLayout>
              </c:layout>
              <c:numFmt formatCode="General" sourceLinked="0"/>
            </c:trendlineLbl>
          </c:trendline>
          <c:yVal>
            <c:numRef>
              <c:f>'Excel Smoothed Medians SDs'!$E$3:$E$29</c:f>
              <c:numCache>
                <c:formatCode>0.00</c:formatCode>
                <c:ptCount val="27"/>
                <c:pt idx="0">
                  <c:v>4.3227985459604845</c:v>
                </c:pt>
                <c:pt idx="1">
                  <c:v>3.7949579438771002</c:v>
                </c:pt>
                <c:pt idx="2">
                  <c:v>5.033950023543432</c:v>
                </c:pt>
                <c:pt idx="3">
                  <c:v>3.7749029952907835</c:v>
                </c:pt>
                <c:pt idx="4">
                  <c:v>3.7233582541803698</c:v>
                </c:pt>
                <c:pt idx="5">
                  <c:v>3.9136847025524126</c:v>
                </c:pt>
                <c:pt idx="6">
                  <c:v>6.4537576336846865</c:v>
                </c:pt>
                <c:pt idx="7">
                  <c:v>3.5546256582882565</c:v>
                </c:pt>
                <c:pt idx="8">
                  <c:v>5.7818309367530976</c:v>
                </c:pt>
                <c:pt idx="9">
                  <c:v>4.6932871516740198</c:v>
                </c:pt>
                <c:pt idx="10">
                  <c:v>5.4114815330918429</c:v>
                </c:pt>
                <c:pt idx="11">
                  <c:v>4.8990546879322618</c:v>
                </c:pt>
                <c:pt idx="12">
                  <c:v>4.9893787703376766</c:v>
                </c:pt>
                <c:pt idx="13">
                  <c:v>5.4805317369945143</c:v>
                </c:pt>
                <c:pt idx="14">
                  <c:v>8.8094047587333293</c:v>
                </c:pt>
                <c:pt idx="15">
                  <c:v>6.0329054995696971</c:v>
                </c:pt>
                <c:pt idx="16">
                  <c:v>13.643258199273525</c:v>
                </c:pt>
                <c:pt idx="17">
                  <c:v>9.2220463153276206</c:v>
                </c:pt>
                <c:pt idx="18">
                  <c:v>8.851058304604198</c:v>
                </c:pt>
                <c:pt idx="19">
                  <c:v>13.196726590090552</c:v>
                </c:pt>
                <c:pt idx="20">
                  <c:v>11.759121884622161</c:v>
                </c:pt>
                <c:pt idx="21">
                  <c:v>12.668647764523783</c:v>
                </c:pt>
                <c:pt idx="22">
                  <c:v>11.616120152790955</c:v>
                </c:pt>
                <c:pt idx="23">
                  <c:v>12.315214036135899</c:v>
                </c:pt>
                <c:pt idx="24">
                  <c:v>10.043727257761645</c:v>
                </c:pt>
                <c:pt idx="25">
                  <c:v>8.4037202835321381</c:v>
                </c:pt>
                <c:pt idx="26">
                  <c:v>7.8116602050305071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C2-9444-89A7-660DB9129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921544"/>
        <c:axId val="-2094924216"/>
      </c:scatterChart>
      <c:valAx>
        <c:axId val="-2094921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924216"/>
        <c:crosses val="autoZero"/>
        <c:crossBetween val="midCat"/>
      </c:valAx>
      <c:valAx>
        <c:axId val="-20949242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94921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201450</xdr:colOff>
      <xdr:row>1</xdr:row>
      <xdr:rowOff>21020</xdr:rowOff>
    </xdr:from>
    <xdr:to>
      <xdr:col>20</xdr:col>
      <xdr:colOff>543035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00B4ED-6A31-C048-A0F7-E5926ECDCD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341586</xdr:colOff>
      <xdr:row>15</xdr:row>
      <xdr:rowOff>0</xdr:rowOff>
    </xdr:from>
    <xdr:to>
      <xdr:col>20</xdr:col>
      <xdr:colOff>437930</xdr:colOff>
      <xdr:row>29</xdr:row>
      <xdr:rowOff>35035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8A848A-72B6-EE49-87ED-B199D3E06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419976</xdr:colOff>
      <xdr:row>29</xdr:row>
      <xdr:rowOff>94153</xdr:rowOff>
    </xdr:from>
    <xdr:to>
      <xdr:col>20</xdr:col>
      <xdr:colOff>543035</xdr:colOff>
      <xdr:row>44</xdr:row>
      <xdr:rowOff>140138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75C2AF-27CC-2E4A-A195-619015CF9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erzberg/Desktop/NORMS-R/CASL-2%20COMPS/EXCEL%20INPUTS/ANT%20Age%20Norms%20Development%20Spread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erzberg/Desktop/NORMS-R/CASL-2%20COMPS/EXCEL%20INPUTS/SYN%20Age%20Norms%20Development%20Spread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Means, SDs"/>
      <sheetName val="Freq Tables"/>
      <sheetName val="Medians, Hi-Lo SDs"/>
      <sheetName val="Smoothed Medians SDs"/>
      <sheetName val="Norms"/>
      <sheetName val="Check Extreme Values"/>
      <sheetName val="For Norms Syntax"/>
    </sheetNames>
    <sheetDataSet>
      <sheetData sheetId="0" refreshError="1"/>
      <sheetData sheetId="1">
        <row r="2">
          <cell r="B2">
            <v>10</v>
          </cell>
          <cell r="H2">
            <v>5</v>
          </cell>
          <cell r="I2">
            <v>1.6449</v>
          </cell>
        </row>
        <row r="3">
          <cell r="B3">
            <v>15</v>
          </cell>
          <cell r="H3">
            <v>10</v>
          </cell>
          <cell r="I3">
            <v>1.2816000000000001</v>
          </cell>
        </row>
        <row r="4">
          <cell r="B4">
            <v>50</v>
          </cell>
          <cell r="H4">
            <v>15</v>
          </cell>
          <cell r="I4">
            <v>1.0364</v>
          </cell>
        </row>
        <row r="5">
          <cell r="B5">
            <v>85</v>
          </cell>
          <cell r="H5">
            <v>20</v>
          </cell>
          <cell r="I5">
            <v>0.84160000000000001</v>
          </cell>
        </row>
        <row r="6">
          <cell r="B6">
            <v>95</v>
          </cell>
          <cell r="H6">
            <v>25</v>
          </cell>
          <cell r="I6">
            <v>0.67449999999999999</v>
          </cell>
        </row>
        <row r="7">
          <cell r="H7">
            <v>75</v>
          </cell>
          <cell r="I7">
            <v>0.67449999999999999</v>
          </cell>
        </row>
        <row r="8">
          <cell r="H8">
            <v>80</v>
          </cell>
          <cell r="I8">
            <v>0.84160000000000001</v>
          </cell>
        </row>
        <row r="9">
          <cell r="H9">
            <v>85</v>
          </cell>
          <cell r="I9">
            <v>1.0364</v>
          </cell>
        </row>
        <row r="10">
          <cell r="H10">
            <v>90</v>
          </cell>
          <cell r="I10">
            <v>1.2816000000000001</v>
          </cell>
        </row>
        <row r="11">
          <cell r="H11">
            <v>95</v>
          </cell>
          <cell r="I11">
            <v>1.6449</v>
          </cell>
        </row>
        <row r="12">
          <cell r="F12" t="str">
            <v>Valid Percent</v>
          </cell>
          <cell r="G12" t="str">
            <v>Cumulative Percent</v>
          </cell>
        </row>
        <row r="13">
          <cell r="F13">
            <v>3.225806451612903</v>
          </cell>
          <cell r="G13">
            <v>3.225806451612903</v>
          </cell>
        </row>
        <row r="14">
          <cell r="F14">
            <v>1.6129032258064515</v>
          </cell>
          <cell r="G14">
            <v>4.838709677419355</v>
          </cell>
        </row>
        <row r="15">
          <cell r="F15">
            <v>1.6129032258064515</v>
          </cell>
          <cell r="G15">
            <v>6.4516129032258061</v>
          </cell>
        </row>
        <row r="16">
          <cell r="F16">
            <v>3.225806451612903</v>
          </cell>
          <cell r="G16">
            <v>9.67741935483871</v>
          </cell>
        </row>
        <row r="17">
          <cell r="F17">
            <v>6.4516129032258061</v>
          </cell>
          <cell r="G17">
            <v>16.129032258064516</v>
          </cell>
        </row>
        <row r="18">
          <cell r="F18">
            <v>1.6129032258064515</v>
          </cell>
          <cell r="G18">
            <v>17.741935483870968</v>
          </cell>
        </row>
        <row r="19">
          <cell r="F19">
            <v>6.4516129032258061</v>
          </cell>
          <cell r="G19">
            <v>24.193548387096776</v>
          </cell>
        </row>
        <row r="20">
          <cell r="F20">
            <v>4.838709677419355</v>
          </cell>
          <cell r="G20">
            <v>29.032258064516132</v>
          </cell>
        </row>
        <row r="21">
          <cell r="F21">
            <v>4.838709677419355</v>
          </cell>
          <cell r="G21">
            <v>33.87096774193548</v>
          </cell>
        </row>
        <row r="22">
          <cell r="F22">
            <v>6.4516129032258061</v>
          </cell>
          <cell r="G22">
            <v>40.322580645161288</v>
          </cell>
        </row>
        <row r="23">
          <cell r="F23">
            <v>8.064516129032258</v>
          </cell>
          <cell r="G23">
            <v>48.387096774193552</v>
          </cell>
        </row>
        <row r="24">
          <cell r="F24">
            <v>17.741935483870968</v>
          </cell>
          <cell r="G24">
            <v>66.129032258064512</v>
          </cell>
        </row>
        <row r="25">
          <cell r="F25">
            <v>9.67741935483871</v>
          </cell>
          <cell r="G25">
            <v>75.806451612903231</v>
          </cell>
        </row>
        <row r="26">
          <cell r="F26">
            <v>4.838709677419355</v>
          </cell>
          <cell r="G26">
            <v>80.645161290322577</v>
          </cell>
        </row>
        <row r="27">
          <cell r="F27">
            <v>6.4516129032258061</v>
          </cell>
          <cell r="G27">
            <v>87.096774193548384</v>
          </cell>
        </row>
      </sheetData>
      <sheetData sheetId="2">
        <row r="1">
          <cell r="G1" t="str">
            <v>Median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Means, SDs"/>
      <sheetName val="Freq Tables"/>
      <sheetName val="Medians, Hi-Lo SDs"/>
      <sheetName val="Smoothed Medians SDs"/>
      <sheetName val="Norms"/>
      <sheetName val="Check Extreme Values"/>
      <sheetName val="For Norms Syntax"/>
    </sheetNames>
    <sheetDataSet>
      <sheetData sheetId="0"/>
      <sheetData sheetId="1">
        <row r="2">
          <cell r="B2">
            <v>10</v>
          </cell>
          <cell r="H2">
            <v>5</v>
          </cell>
          <cell r="I2">
            <v>1.6449</v>
          </cell>
        </row>
        <row r="3">
          <cell r="B3">
            <v>15</v>
          </cell>
          <cell r="H3">
            <v>10</v>
          </cell>
          <cell r="I3">
            <v>1.2816000000000001</v>
          </cell>
        </row>
        <row r="4">
          <cell r="B4">
            <v>50</v>
          </cell>
          <cell r="H4">
            <v>15</v>
          </cell>
          <cell r="I4">
            <v>1.0364</v>
          </cell>
        </row>
        <row r="5">
          <cell r="B5">
            <v>85</v>
          </cell>
          <cell r="H5">
            <v>20</v>
          </cell>
          <cell r="I5">
            <v>0.84160000000000001</v>
          </cell>
        </row>
        <row r="6">
          <cell r="B6">
            <v>95</v>
          </cell>
          <cell r="H6">
            <v>25</v>
          </cell>
          <cell r="I6">
            <v>0.67449999999999999</v>
          </cell>
        </row>
        <row r="7">
          <cell r="H7">
            <v>75</v>
          </cell>
          <cell r="I7">
            <v>0.67449999999999999</v>
          </cell>
        </row>
        <row r="8">
          <cell r="H8">
            <v>80</v>
          </cell>
          <cell r="I8">
            <v>0.84160000000000001</v>
          </cell>
        </row>
        <row r="9">
          <cell r="H9">
            <v>85</v>
          </cell>
          <cell r="I9">
            <v>1.0364</v>
          </cell>
        </row>
        <row r="10">
          <cell r="H10">
            <v>90</v>
          </cell>
          <cell r="I10">
            <v>1.2816000000000001</v>
          </cell>
        </row>
        <row r="11">
          <cell r="H11">
            <v>95</v>
          </cell>
          <cell r="I11">
            <v>1.6449</v>
          </cell>
        </row>
        <row r="12">
          <cell r="F12" t="str">
            <v>Valid Percent</v>
          </cell>
          <cell r="G12" t="str">
            <v>Cumulative Percent</v>
          </cell>
        </row>
        <row r="13">
          <cell r="F13">
            <v>4.838709677419355</v>
          </cell>
          <cell r="G13">
            <v>4.838709677419355</v>
          </cell>
        </row>
        <row r="14">
          <cell r="F14">
            <v>3.225806451612903</v>
          </cell>
          <cell r="G14">
            <v>8.064516129032258</v>
          </cell>
        </row>
        <row r="15">
          <cell r="F15">
            <v>1.6129032258064515</v>
          </cell>
          <cell r="G15">
            <v>9.67741935483871</v>
          </cell>
        </row>
        <row r="16">
          <cell r="F16">
            <v>3.225806451612903</v>
          </cell>
          <cell r="G16">
            <v>12.903225806451612</v>
          </cell>
        </row>
        <row r="17">
          <cell r="F17">
            <v>3.225806451612903</v>
          </cell>
          <cell r="G17">
            <v>16.129032258064516</v>
          </cell>
        </row>
        <row r="18">
          <cell r="F18">
            <v>6.4516129032258061</v>
          </cell>
          <cell r="G18">
            <v>22.58064516129032</v>
          </cell>
        </row>
        <row r="19">
          <cell r="F19">
            <v>8.064516129032258</v>
          </cell>
          <cell r="G19">
            <v>30.64516129032258</v>
          </cell>
        </row>
        <row r="20">
          <cell r="F20">
            <v>6.4516129032258061</v>
          </cell>
          <cell r="G20">
            <v>37.096774193548384</v>
          </cell>
        </row>
        <row r="21">
          <cell r="F21">
            <v>3.225806451612903</v>
          </cell>
          <cell r="G21">
            <v>40.322580645161288</v>
          </cell>
        </row>
        <row r="22">
          <cell r="F22">
            <v>11.29032258064516</v>
          </cell>
          <cell r="G22">
            <v>51.612903225806448</v>
          </cell>
        </row>
        <row r="23">
          <cell r="F23">
            <v>14.516129032258066</v>
          </cell>
          <cell r="G23">
            <v>66.129032258064512</v>
          </cell>
        </row>
        <row r="24">
          <cell r="F24">
            <v>3.225806451612903</v>
          </cell>
          <cell r="G24">
            <v>69.354838709677423</v>
          </cell>
        </row>
        <row r="25">
          <cell r="F25">
            <v>6.4516129032258061</v>
          </cell>
          <cell r="G25">
            <v>75.806451612903231</v>
          </cell>
        </row>
        <row r="26">
          <cell r="F26">
            <v>4.838709677419355</v>
          </cell>
          <cell r="G26">
            <v>80.645161290322577</v>
          </cell>
        </row>
        <row r="27">
          <cell r="F27">
            <v>6.4516129032258061</v>
          </cell>
          <cell r="G27">
            <v>87.096774193548384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1863-3689-A947-83AB-3AE1136B4F64}">
  <dimension ref="A1:K58"/>
  <sheetViews>
    <sheetView zoomScale="175" zoomScaleNormal="175" zoomScalePageLayoutView="175" workbookViewId="0">
      <selection activeCell="H3" sqref="H3:K29"/>
    </sheetView>
  </sheetViews>
  <sheetFormatPr baseColWidth="10" defaultColWidth="8.83203125" defaultRowHeight="13" x14ac:dyDescent="0.15"/>
  <cols>
    <col min="1" max="1" width="8.83203125" style="2"/>
    <col min="2" max="2" width="11.1640625" style="1" bestFit="1" customWidth="1"/>
    <col min="3" max="6" width="8.83203125" style="1"/>
    <col min="7" max="16384" width="8.83203125" style="2"/>
  </cols>
  <sheetData>
    <row r="1" spans="1:11" x14ac:dyDescent="0.15">
      <c r="A1" s="1" t="s">
        <v>0</v>
      </c>
      <c r="H1" t="s">
        <v>1</v>
      </c>
    </row>
    <row r="2" spans="1:11" x14ac:dyDescent="0.15">
      <c r="A2" s="3" t="s">
        <v>2</v>
      </c>
      <c r="B2" s="4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4</v>
      </c>
      <c r="I2" s="1" t="s">
        <v>5</v>
      </c>
      <c r="J2" s="2" t="s">
        <v>6</v>
      </c>
      <c r="K2" s="1" t="s">
        <v>7</v>
      </c>
    </row>
    <row r="3" spans="1:11" x14ac:dyDescent="0.15">
      <c r="A3">
        <v>1</v>
      </c>
      <c r="B3" t="s">
        <v>8</v>
      </c>
      <c r="C3" s="5">
        <v>8.8571428571428577</v>
      </c>
      <c r="D3" s="1">
        <v>5.3133195211647095</v>
      </c>
      <c r="E3" s="1">
        <v>4.3227985459604845</v>
      </c>
      <c r="H3" s="5">
        <f>0.0035*A3^3 - 0.1263*A3^2 + 2.2187*A3 + 6.6502</f>
        <v>8.7461000000000002</v>
      </c>
      <c r="I3" s="5">
        <f xml:space="preserve"> 0.124*A3 + 4.6563</f>
        <v>4.7802999999999995</v>
      </c>
      <c r="J3" s="5">
        <f>0.3045*A3 + 2.7961</f>
        <v>3.1006</v>
      </c>
      <c r="K3" s="1"/>
    </row>
    <row r="4" spans="1:11" s="1" customFormat="1" x14ac:dyDescent="0.15">
      <c r="A4">
        <v>2</v>
      </c>
      <c r="B4" t="s">
        <v>9</v>
      </c>
      <c r="C4" s="5">
        <v>11</v>
      </c>
      <c r="D4" s="1">
        <v>6.9597994755324759</v>
      </c>
      <c r="E4" s="1">
        <v>3.7949579438771002</v>
      </c>
      <c r="F4" s="1">
        <f t="shared" ref="F4:F29" si="0">(C4-C3)/((D3+E3+D4+E4)/4)</f>
        <v>0.42035608412639075</v>
      </c>
      <c r="H4" s="5">
        <f t="shared" ref="H4:H29" si="1">0.0035*A4^3 - 0.1263*A4^2 + 2.2187*A4 + 6.6502</f>
        <v>10.6104</v>
      </c>
      <c r="I4" s="5">
        <f t="shared" ref="I4:I29" si="2" xml:space="preserve"> 0.124*A4 + 4.6563</f>
        <v>4.9043000000000001</v>
      </c>
      <c r="J4" s="5">
        <f t="shared" ref="J4:J29" si="3">0.3045*A4 + 2.7961</f>
        <v>3.4051</v>
      </c>
      <c r="K4" s="1">
        <f t="shared" ref="K4:K29" si="4">(H4-H3)/((I3+J3+I4+J4)/4)</f>
        <v>0.46059677708257413</v>
      </c>
    </row>
    <row r="5" spans="1:11" x14ac:dyDescent="0.15">
      <c r="A5">
        <v>3</v>
      </c>
      <c r="B5" t="s">
        <v>10</v>
      </c>
      <c r="C5" s="5">
        <v>12.3125</v>
      </c>
      <c r="D5" s="1">
        <v>9.633782687414886</v>
      </c>
      <c r="E5" s="1">
        <v>5.033950023543432</v>
      </c>
      <c r="F5" s="1">
        <f t="shared" si="0"/>
        <v>0.20651006148798634</v>
      </c>
      <c r="H5" s="5">
        <f t="shared" si="1"/>
        <v>12.264099999999999</v>
      </c>
      <c r="I5" s="5">
        <f t="shared" si="2"/>
        <v>5.0282999999999998</v>
      </c>
      <c r="J5" s="5">
        <f t="shared" si="3"/>
        <v>3.7096</v>
      </c>
      <c r="K5" s="1">
        <f t="shared" si="4"/>
        <v>0.38802625635731147</v>
      </c>
    </row>
    <row r="6" spans="1:11" s="1" customFormat="1" x14ac:dyDescent="0.15">
      <c r="A6">
        <v>4</v>
      </c>
      <c r="B6" t="s">
        <v>11</v>
      </c>
      <c r="C6" s="5">
        <v>14.25</v>
      </c>
      <c r="D6" s="1">
        <v>6.4432250642833608</v>
      </c>
      <c r="E6" s="1">
        <v>3.7749029952907835</v>
      </c>
      <c r="F6" s="1">
        <f t="shared" si="0"/>
        <v>0.31142181785316558</v>
      </c>
      <c r="H6" s="5">
        <f t="shared" si="1"/>
        <v>13.728200000000001</v>
      </c>
      <c r="I6" s="5">
        <f t="shared" si="2"/>
        <v>5.1523000000000003</v>
      </c>
      <c r="J6" s="5">
        <f t="shared" si="3"/>
        <v>4.0141</v>
      </c>
      <c r="K6" s="1">
        <f t="shared" si="4"/>
        <v>0.32709460855772121</v>
      </c>
    </row>
    <row r="7" spans="1:11" s="1" customFormat="1" x14ac:dyDescent="0.15">
      <c r="A7">
        <v>5</v>
      </c>
      <c r="B7" t="s">
        <v>12</v>
      </c>
      <c r="C7" s="5">
        <v>14.722222222222221</v>
      </c>
      <c r="D7" s="1">
        <v>4.2674269625478534</v>
      </c>
      <c r="E7" s="1">
        <v>3.7233582541803698</v>
      </c>
      <c r="F7" s="1">
        <f t="shared" si="0"/>
        <v>0.10373430090125933</v>
      </c>
      <c r="H7" s="5">
        <f t="shared" si="1"/>
        <v>15.0237</v>
      </c>
      <c r="I7" s="5">
        <f t="shared" si="2"/>
        <v>5.2763</v>
      </c>
      <c r="J7" s="5">
        <f t="shared" si="3"/>
        <v>4.3186</v>
      </c>
      <c r="K7" s="1">
        <f t="shared" si="4"/>
        <v>0.27620687265807781</v>
      </c>
    </row>
    <row r="8" spans="1:11" s="1" customFormat="1" x14ac:dyDescent="0.15">
      <c r="A8">
        <v>6</v>
      </c>
      <c r="B8" t="s">
        <v>13</v>
      </c>
      <c r="C8" s="5">
        <v>15.125</v>
      </c>
      <c r="D8" s="1">
        <v>5.0113310594794989</v>
      </c>
      <c r="E8" s="1">
        <v>3.9136847025524126</v>
      </c>
      <c r="F8" s="1">
        <f t="shared" si="0"/>
        <v>9.5242969170307806E-2</v>
      </c>
      <c r="H8" s="5">
        <f t="shared" si="1"/>
        <v>16.171599999999998</v>
      </c>
      <c r="I8" s="5">
        <f t="shared" si="2"/>
        <v>5.4002999999999997</v>
      </c>
      <c r="J8" s="5">
        <f t="shared" si="3"/>
        <v>4.6231</v>
      </c>
      <c r="K8" s="1">
        <f t="shared" si="4"/>
        <v>0.23404678285070538</v>
      </c>
    </row>
    <row r="9" spans="1:11" s="1" customFormat="1" x14ac:dyDescent="0.15">
      <c r="A9">
        <v>7</v>
      </c>
      <c r="B9" t="s">
        <v>14</v>
      </c>
      <c r="C9" s="5">
        <v>16.875</v>
      </c>
      <c r="D9" s="1">
        <v>4.5685397783820747</v>
      </c>
      <c r="E9" s="1">
        <v>6.4537576336846865</v>
      </c>
      <c r="F9" s="1">
        <f t="shared" si="0"/>
        <v>0.35092445478268264</v>
      </c>
      <c r="H9" s="5">
        <f t="shared" si="1"/>
        <v>17.192900000000002</v>
      </c>
      <c r="I9" s="5">
        <f t="shared" si="2"/>
        <v>5.5243000000000002</v>
      </c>
      <c r="J9" s="5">
        <f t="shared" si="3"/>
        <v>4.9276</v>
      </c>
      <c r="K9" s="1">
        <f t="shared" si="4"/>
        <v>0.19951844417420087</v>
      </c>
    </row>
    <row r="10" spans="1:11" x14ac:dyDescent="0.15">
      <c r="A10">
        <v>8</v>
      </c>
      <c r="B10" t="s">
        <v>15</v>
      </c>
      <c r="C10" s="5">
        <v>16.8</v>
      </c>
      <c r="D10" s="5">
        <v>4.6337613046613502</v>
      </c>
      <c r="E10" s="5">
        <v>3.5546256582882565</v>
      </c>
      <c r="F10" s="1">
        <f t="shared" si="0"/>
        <v>-1.5616309869217845E-2</v>
      </c>
      <c r="H10" s="5">
        <f t="shared" si="1"/>
        <v>18.108600000000003</v>
      </c>
      <c r="I10" s="5">
        <f t="shared" si="2"/>
        <v>5.6482999999999999</v>
      </c>
      <c r="J10" s="5">
        <f t="shared" si="3"/>
        <v>5.2321</v>
      </c>
      <c r="K10" s="1">
        <f t="shared" si="4"/>
        <v>0.17170206681886174</v>
      </c>
    </row>
    <row r="11" spans="1:11" x14ac:dyDescent="0.15">
      <c r="A11">
        <v>9</v>
      </c>
      <c r="B11" t="s">
        <v>16</v>
      </c>
      <c r="C11" s="5">
        <v>20.399999999999999</v>
      </c>
      <c r="D11" s="5">
        <v>6.8285772867810905</v>
      </c>
      <c r="E11" s="5">
        <v>5.7818309367530976</v>
      </c>
      <c r="F11" s="1">
        <f t="shared" si="0"/>
        <v>0.69234779567221794</v>
      </c>
      <c r="H11" s="5">
        <f t="shared" si="1"/>
        <v>18.939700000000002</v>
      </c>
      <c r="I11" s="5">
        <f t="shared" si="2"/>
        <v>5.7722999999999995</v>
      </c>
      <c r="J11" s="5">
        <f t="shared" si="3"/>
        <v>5.5366</v>
      </c>
      <c r="K11" s="1">
        <f t="shared" si="4"/>
        <v>0.14981995826817418</v>
      </c>
    </row>
    <row r="12" spans="1:11" x14ac:dyDescent="0.15">
      <c r="A12">
        <v>10</v>
      </c>
      <c r="B12" t="s">
        <v>17</v>
      </c>
      <c r="C12" s="5">
        <v>20.277777777777779</v>
      </c>
      <c r="D12" s="5">
        <v>3.7472926776383719</v>
      </c>
      <c r="E12" s="5">
        <v>4.6932871516740198</v>
      </c>
      <c r="F12" s="1">
        <f t="shared" si="0"/>
        <v>-2.3224035264357627E-2</v>
      </c>
      <c r="H12" s="5">
        <f t="shared" si="1"/>
        <v>19.7072</v>
      </c>
      <c r="I12" s="5">
        <f t="shared" si="2"/>
        <v>5.8963000000000001</v>
      </c>
      <c r="J12" s="5">
        <f t="shared" si="3"/>
        <v>5.8411</v>
      </c>
      <c r="K12" s="1">
        <f t="shared" si="4"/>
        <v>0.1332101031402001</v>
      </c>
    </row>
    <row r="13" spans="1:11" x14ac:dyDescent="0.15">
      <c r="A13">
        <v>11</v>
      </c>
      <c r="B13" t="s">
        <v>18</v>
      </c>
      <c r="C13" s="5">
        <v>20.5</v>
      </c>
      <c r="D13" s="5">
        <v>6.8908014512226305</v>
      </c>
      <c r="E13" s="5">
        <v>5.4114815330918429</v>
      </c>
      <c r="F13" s="1">
        <f t="shared" si="0"/>
        <v>4.2852758410229515E-2</v>
      </c>
      <c r="H13" s="5">
        <f t="shared" si="1"/>
        <v>20.432100000000005</v>
      </c>
      <c r="I13" s="5">
        <f t="shared" si="2"/>
        <v>6.0202999999999998</v>
      </c>
      <c r="J13" s="5">
        <f t="shared" si="3"/>
        <v>6.1456</v>
      </c>
      <c r="K13" s="1">
        <f t="shared" si="4"/>
        <v>0.12130542644739516</v>
      </c>
    </row>
    <row r="14" spans="1:11" x14ac:dyDescent="0.15">
      <c r="A14">
        <v>12</v>
      </c>
      <c r="B14" t="s">
        <v>19</v>
      </c>
      <c r="C14" s="5">
        <v>20.100000000000001</v>
      </c>
      <c r="D14" s="5">
        <v>6.2620349859046804</v>
      </c>
      <c r="E14" s="5">
        <v>4.8990546879322618</v>
      </c>
      <c r="F14" s="1">
        <f t="shared" si="0"/>
        <v>-6.8191390185508474E-2</v>
      </c>
      <c r="H14" s="5">
        <f t="shared" si="1"/>
        <v>21.135400000000001</v>
      </c>
      <c r="I14" s="5">
        <f t="shared" si="2"/>
        <v>6.1442999999999994</v>
      </c>
      <c r="J14" s="5">
        <f t="shared" si="3"/>
        <v>6.4500999999999999</v>
      </c>
      <c r="K14" s="1">
        <f t="shared" si="4"/>
        <v>0.11361736327911942</v>
      </c>
    </row>
    <row r="15" spans="1:11" x14ac:dyDescent="0.15">
      <c r="A15">
        <v>13</v>
      </c>
      <c r="B15" t="s">
        <v>20</v>
      </c>
      <c r="C15" s="5">
        <v>20.875</v>
      </c>
      <c r="D15" s="5">
        <v>3.9035096819519102</v>
      </c>
      <c r="E15" s="5">
        <v>4.9893787703376766</v>
      </c>
      <c r="F15" s="1">
        <f t="shared" si="0"/>
        <v>0.15458279551832571</v>
      </c>
      <c r="H15" s="5">
        <f t="shared" si="1"/>
        <v>21.838099999999997</v>
      </c>
      <c r="I15" s="5">
        <f t="shared" si="2"/>
        <v>6.2683</v>
      </c>
      <c r="J15" s="5">
        <f t="shared" si="3"/>
        <v>6.7545999999999999</v>
      </c>
      <c r="K15" s="1">
        <f t="shared" si="4"/>
        <v>0.10972272643877326</v>
      </c>
    </row>
    <row r="16" spans="1:11" x14ac:dyDescent="0.15">
      <c r="A16">
        <v>14</v>
      </c>
      <c r="B16" t="s">
        <v>21</v>
      </c>
      <c r="C16" s="5">
        <v>23.833333333333332</v>
      </c>
      <c r="D16" s="5">
        <v>4.8769739445092988</v>
      </c>
      <c r="E16" s="5">
        <v>5.4805317369945143</v>
      </c>
      <c r="F16" s="1">
        <f t="shared" si="0"/>
        <v>0.6147060289306141</v>
      </c>
      <c r="H16" s="5">
        <f t="shared" si="1"/>
        <v>22.561200000000003</v>
      </c>
      <c r="I16" s="5">
        <f t="shared" si="2"/>
        <v>6.3922999999999996</v>
      </c>
      <c r="J16" s="5">
        <f t="shared" si="3"/>
        <v>7.0590999999999999</v>
      </c>
      <c r="K16" s="1">
        <f t="shared" si="4"/>
        <v>0.10925312472851118</v>
      </c>
    </row>
    <row r="17" spans="1:11" x14ac:dyDescent="0.15">
      <c r="A17">
        <v>15</v>
      </c>
      <c r="B17" t="s">
        <v>22</v>
      </c>
      <c r="C17" s="5">
        <v>25.4</v>
      </c>
      <c r="D17" s="5">
        <v>5.1238652456512748</v>
      </c>
      <c r="E17" s="5">
        <v>8.8094047587333293</v>
      </c>
      <c r="F17" s="1">
        <f t="shared" si="0"/>
        <v>0.25798544878528723</v>
      </c>
      <c r="H17" s="5">
        <f t="shared" si="1"/>
        <v>23.325700000000005</v>
      </c>
      <c r="I17" s="5">
        <f t="shared" si="2"/>
        <v>6.5162999999999993</v>
      </c>
      <c r="J17" s="5">
        <f t="shared" si="3"/>
        <v>7.3635999999999999</v>
      </c>
      <c r="K17" s="1">
        <f t="shared" si="4"/>
        <v>0.1118863720349931</v>
      </c>
    </row>
    <row r="18" spans="1:11" x14ac:dyDescent="0.15">
      <c r="A18">
        <v>16</v>
      </c>
      <c r="B18" t="s">
        <v>23</v>
      </c>
      <c r="C18" s="5">
        <v>26.875</v>
      </c>
      <c r="D18" s="5">
        <v>5.8407304310019192</v>
      </c>
      <c r="E18" s="5">
        <v>6.0329054995696971</v>
      </c>
      <c r="F18" s="1">
        <f t="shared" si="0"/>
        <v>0.22862097513240751</v>
      </c>
      <c r="H18" s="5">
        <f t="shared" si="1"/>
        <v>24.1526</v>
      </c>
      <c r="I18" s="5">
        <f t="shared" si="2"/>
        <v>6.6402999999999999</v>
      </c>
      <c r="J18" s="5">
        <f t="shared" si="3"/>
        <v>7.6680999999999999</v>
      </c>
      <c r="K18" s="1">
        <f t="shared" si="4"/>
        <v>0.11733946353628916</v>
      </c>
    </row>
    <row r="19" spans="1:11" x14ac:dyDescent="0.15">
      <c r="A19">
        <v>17</v>
      </c>
      <c r="B19" t="s">
        <v>24</v>
      </c>
      <c r="C19" s="5">
        <v>27.5</v>
      </c>
      <c r="D19" s="5">
        <v>5.6201904171855208</v>
      </c>
      <c r="E19" s="5">
        <v>13.643258199273525</v>
      </c>
      <c r="F19" s="1">
        <f t="shared" si="0"/>
        <v>8.029011181904018E-2</v>
      </c>
      <c r="H19" s="5">
        <f t="shared" si="1"/>
        <v>25.062899999999999</v>
      </c>
      <c r="I19" s="5">
        <f t="shared" si="2"/>
        <v>6.7643000000000004</v>
      </c>
      <c r="J19" s="5">
        <f t="shared" si="3"/>
        <v>7.9725999999999999</v>
      </c>
      <c r="K19" s="1">
        <f t="shared" si="4"/>
        <v>0.12536279535759651</v>
      </c>
    </row>
    <row r="20" spans="1:11" x14ac:dyDescent="0.15">
      <c r="A20">
        <v>18</v>
      </c>
      <c r="B20" t="s">
        <v>25</v>
      </c>
      <c r="C20" s="5">
        <v>28.375</v>
      </c>
      <c r="D20" s="5">
        <v>6.6533730378291045</v>
      </c>
      <c r="E20" s="5">
        <v>9.2220463153276206</v>
      </c>
      <c r="F20" s="1">
        <f t="shared" si="0"/>
        <v>9.9604802380839783E-2</v>
      </c>
      <c r="H20" s="5">
        <f t="shared" si="1"/>
        <v>26.077599999999997</v>
      </c>
      <c r="I20" s="5">
        <f t="shared" si="2"/>
        <v>6.8883000000000001</v>
      </c>
      <c r="J20" s="5">
        <f t="shared" si="3"/>
        <v>8.2771000000000008</v>
      </c>
      <c r="K20" s="1">
        <f t="shared" si="4"/>
        <v>0.13573537821505338</v>
      </c>
    </row>
    <row r="21" spans="1:11" x14ac:dyDescent="0.15">
      <c r="A21">
        <v>19</v>
      </c>
      <c r="B21" t="s">
        <v>26</v>
      </c>
      <c r="C21" s="5">
        <v>31</v>
      </c>
      <c r="D21" s="5">
        <v>4.8806893686982704</v>
      </c>
      <c r="E21" s="5">
        <v>8.851058304604198</v>
      </c>
      <c r="F21" s="1">
        <f t="shared" si="0"/>
        <v>0.35464386006997595</v>
      </c>
      <c r="H21" s="5">
        <f t="shared" si="1"/>
        <v>27.217700000000008</v>
      </c>
      <c r="I21" s="5">
        <f t="shared" si="2"/>
        <v>7.0122999999999998</v>
      </c>
      <c r="J21" s="5">
        <f t="shared" si="3"/>
        <v>8.5815999999999999</v>
      </c>
      <c r="K21" s="1">
        <f t="shared" si="4"/>
        <v>0.1482608511897229</v>
      </c>
    </row>
    <row r="22" spans="1:11" x14ac:dyDescent="0.15">
      <c r="A22">
        <v>20</v>
      </c>
      <c r="B22" t="s">
        <v>27</v>
      </c>
      <c r="C22" s="5">
        <v>31.333333333333332</v>
      </c>
      <c r="D22" s="5">
        <v>5.7679464214628045</v>
      </c>
      <c r="E22" s="5">
        <v>13.196726590090552</v>
      </c>
      <c r="F22" s="1">
        <f t="shared" si="0"/>
        <v>4.0779183329718284E-2</v>
      </c>
      <c r="H22" s="5">
        <f t="shared" si="1"/>
        <v>28.504200000000004</v>
      </c>
      <c r="I22" s="5">
        <f t="shared" si="2"/>
        <v>7.1363000000000003</v>
      </c>
      <c r="J22" s="5">
        <f t="shared" si="3"/>
        <v>8.886099999999999</v>
      </c>
      <c r="K22" s="1">
        <f t="shared" si="4"/>
        <v>0.16276414381189408</v>
      </c>
    </row>
    <row r="23" spans="1:11" x14ac:dyDescent="0.15">
      <c r="A23">
        <v>21</v>
      </c>
      <c r="B23" t="s">
        <v>28</v>
      </c>
      <c r="C23" s="5">
        <v>34</v>
      </c>
      <c r="D23" s="5">
        <v>7.2450415914995911</v>
      </c>
      <c r="E23" s="5">
        <v>11.759121884622161</v>
      </c>
      <c r="F23" s="1">
        <f t="shared" si="0"/>
        <v>0.28093214471107453</v>
      </c>
      <c r="H23" s="5">
        <f t="shared" si="1"/>
        <v>29.958100000000002</v>
      </c>
      <c r="I23" s="5">
        <f t="shared" si="2"/>
        <v>7.2603</v>
      </c>
      <c r="J23" s="5">
        <f t="shared" si="3"/>
        <v>9.1905999999999999</v>
      </c>
      <c r="K23" s="1">
        <f t="shared" si="4"/>
        <v>0.17908866668924903</v>
      </c>
    </row>
    <row r="24" spans="1:11" x14ac:dyDescent="0.15">
      <c r="A24">
        <v>22</v>
      </c>
      <c r="B24" t="s">
        <v>29</v>
      </c>
      <c r="C24" s="5">
        <v>33.5</v>
      </c>
      <c r="D24" s="5">
        <v>6.8759881708529065</v>
      </c>
      <c r="E24" s="5">
        <v>12.668647764523783</v>
      </c>
      <c r="F24" s="1">
        <f t="shared" si="0"/>
        <v>-5.1882290253725372E-2</v>
      </c>
      <c r="H24" s="5">
        <f t="shared" si="1"/>
        <v>31.600400000000008</v>
      </c>
      <c r="I24" s="5">
        <f t="shared" si="2"/>
        <v>7.3842999999999996</v>
      </c>
      <c r="J24" s="5">
        <f t="shared" si="3"/>
        <v>9.4951000000000008</v>
      </c>
      <c r="K24" s="1">
        <f t="shared" si="4"/>
        <v>0.19709393554813559</v>
      </c>
    </row>
    <row r="25" spans="1:11" x14ac:dyDescent="0.15">
      <c r="A25">
        <v>23</v>
      </c>
      <c r="B25" t="s">
        <v>30</v>
      </c>
      <c r="C25" s="5">
        <v>38.5</v>
      </c>
      <c r="D25" s="5">
        <v>10.320753680270037</v>
      </c>
      <c r="E25" s="5">
        <v>11.616120152790955</v>
      </c>
      <c r="F25" s="1">
        <f t="shared" si="0"/>
        <v>0.48214252836133598</v>
      </c>
      <c r="H25" s="5">
        <f t="shared" si="1"/>
        <v>33.452100000000009</v>
      </c>
      <c r="I25" s="5">
        <f t="shared" si="2"/>
        <v>7.5083000000000002</v>
      </c>
      <c r="J25" s="5">
        <f t="shared" si="3"/>
        <v>9.7995999999999999</v>
      </c>
      <c r="K25" s="1">
        <f t="shared" si="4"/>
        <v>0.21665355263504296</v>
      </c>
    </row>
    <row r="26" spans="1:11" x14ac:dyDescent="0.15">
      <c r="A26">
        <v>24</v>
      </c>
      <c r="B26" t="s">
        <v>31</v>
      </c>
      <c r="C26" s="5">
        <v>37.833333333333336</v>
      </c>
      <c r="D26" s="5">
        <v>10.452693117811505</v>
      </c>
      <c r="E26" s="5">
        <v>12.315214036135899</v>
      </c>
      <c r="F26" s="1">
        <f t="shared" si="0"/>
        <v>-5.9650592348089435E-2</v>
      </c>
      <c r="H26" s="5">
        <f t="shared" si="1"/>
        <v>35.534199999999998</v>
      </c>
      <c r="I26" s="5">
        <f t="shared" si="2"/>
        <v>7.6322999999999999</v>
      </c>
      <c r="J26" s="5">
        <f t="shared" si="3"/>
        <v>10.104099999999999</v>
      </c>
      <c r="K26" s="1">
        <f t="shared" si="4"/>
        <v>0.23765348430415101</v>
      </c>
    </row>
    <row r="27" spans="1:11" x14ac:dyDescent="0.15">
      <c r="A27">
        <v>25</v>
      </c>
      <c r="B27" t="s">
        <v>32</v>
      </c>
      <c r="C27" s="5">
        <v>42</v>
      </c>
      <c r="D27" s="5">
        <v>7.9142519848547863</v>
      </c>
      <c r="E27" s="5">
        <v>10.043727257761645</v>
      </c>
      <c r="F27" s="1">
        <f t="shared" si="0"/>
        <v>0.40924012075211391</v>
      </c>
      <c r="H27" s="5">
        <f t="shared" si="1"/>
        <v>37.867699999999999</v>
      </c>
      <c r="I27" s="5">
        <f t="shared" si="2"/>
        <v>7.7562999999999995</v>
      </c>
      <c r="J27" s="5">
        <f t="shared" si="3"/>
        <v>10.4086</v>
      </c>
      <c r="K27" s="1">
        <f t="shared" si="4"/>
        <v>0.25999058529913965</v>
      </c>
    </row>
    <row r="28" spans="1:11" x14ac:dyDescent="0.15">
      <c r="A28">
        <v>26</v>
      </c>
      <c r="B28" t="s">
        <v>33</v>
      </c>
      <c r="C28" s="5">
        <v>47.2</v>
      </c>
      <c r="D28" s="5">
        <v>11.341386295278511</v>
      </c>
      <c r="E28" s="5">
        <v>8.4037202835321381</v>
      </c>
      <c r="F28" s="1">
        <f t="shared" si="0"/>
        <v>0.55167898188797959</v>
      </c>
      <c r="H28" s="5">
        <f t="shared" si="1"/>
        <v>40.473599999999998</v>
      </c>
      <c r="I28" s="5">
        <f t="shared" si="2"/>
        <v>7.8803000000000001</v>
      </c>
      <c r="J28" s="5">
        <f t="shared" si="3"/>
        <v>10.713100000000001</v>
      </c>
      <c r="K28" s="1">
        <f t="shared" si="4"/>
        <v>0.28357132946844638</v>
      </c>
    </row>
    <row r="29" spans="1:11" x14ac:dyDescent="0.15">
      <c r="A29">
        <v>27</v>
      </c>
      <c r="B29" t="s">
        <v>34</v>
      </c>
      <c r="C29" s="5">
        <v>51.3125</v>
      </c>
      <c r="D29" s="5">
        <v>9.9230972298783904</v>
      </c>
      <c r="E29" s="5">
        <v>7.8116602050305071</v>
      </c>
      <c r="F29" s="1">
        <f t="shared" si="0"/>
        <v>0.43890233950631319</v>
      </c>
      <c r="H29" s="5">
        <f t="shared" si="1"/>
        <v>43.372900000000008</v>
      </c>
      <c r="I29" s="5">
        <f t="shared" si="2"/>
        <v>8.0043000000000006</v>
      </c>
      <c r="J29" s="5">
        <f t="shared" si="3"/>
        <v>11.017599999999998</v>
      </c>
      <c r="K29" s="1">
        <f t="shared" si="4"/>
        <v>0.30831071399138227</v>
      </c>
    </row>
    <row r="30" spans="1:11" x14ac:dyDescent="0.15">
      <c r="B30" s="2"/>
      <c r="C30" s="2"/>
      <c r="D30" s="2"/>
      <c r="E30" s="2"/>
      <c r="F30" s="2"/>
    </row>
    <row r="31" spans="1:11" x14ac:dyDescent="0.15">
      <c r="B31" s="2"/>
      <c r="C31" s="2"/>
      <c r="D31" s="2"/>
      <c r="E31" s="2"/>
      <c r="F31" s="2"/>
    </row>
    <row r="32" spans="1:11" x14ac:dyDescent="0.15">
      <c r="A32" s="3" t="s">
        <v>35</v>
      </c>
      <c r="B32" s="2"/>
      <c r="C32" s="2"/>
      <c r="D32" s="2"/>
      <c r="E32" s="2"/>
      <c r="F32" s="2"/>
    </row>
    <row r="33" spans="1:6" x14ac:dyDescent="0.15">
      <c r="A33" s="3" t="s">
        <v>36</v>
      </c>
      <c r="B33" s="2"/>
      <c r="C33" s="2"/>
      <c r="D33" s="2"/>
      <c r="E33" s="2"/>
      <c r="F33" s="2"/>
    </row>
    <row r="34" spans="1:6" x14ac:dyDescent="0.15">
      <c r="B34" s="2"/>
      <c r="C34" s="2"/>
      <c r="D34" s="2"/>
      <c r="E34" s="2"/>
      <c r="F34" s="2"/>
    </row>
    <row r="35" spans="1:6" x14ac:dyDescent="0.15">
      <c r="B35" s="2"/>
      <c r="C35" s="2"/>
      <c r="D35" s="2"/>
      <c r="E35" s="2"/>
      <c r="F35" s="2"/>
    </row>
    <row r="36" spans="1:6" x14ac:dyDescent="0.15">
      <c r="B36" s="2"/>
      <c r="C36" s="2"/>
      <c r="D36" s="2"/>
      <c r="E36" s="2"/>
      <c r="F36" s="2"/>
    </row>
    <row r="37" spans="1:6" x14ac:dyDescent="0.15">
      <c r="B37" s="2"/>
      <c r="C37" s="2"/>
      <c r="D37" s="2"/>
      <c r="E37" s="2"/>
      <c r="F37" s="2"/>
    </row>
    <row r="38" spans="1:6" x14ac:dyDescent="0.15">
      <c r="B38" s="2"/>
      <c r="C38" s="2"/>
      <c r="D38" s="2"/>
      <c r="E38" s="2"/>
      <c r="F38" s="2"/>
    </row>
    <row r="39" spans="1:6" x14ac:dyDescent="0.15">
      <c r="B39" s="2"/>
      <c r="C39" s="2"/>
      <c r="D39" s="2"/>
      <c r="E39" s="2"/>
      <c r="F39" s="2"/>
    </row>
    <row r="40" spans="1:6" x14ac:dyDescent="0.15">
      <c r="B40" s="2"/>
      <c r="C40" s="2"/>
      <c r="D40" s="2"/>
      <c r="E40" s="2"/>
      <c r="F40" s="2"/>
    </row>
    <row r="41" spans="1:6" x14ac:dyDescent="0.15">
      <c r="B41" s="2"/>
      <c r="C41" s="2"/>
      <c r="D41" s="2"/>
      <c r="E41" s="2"/>
      <c r="F41" s="2"/>
    </row>
    <row r="42" spans="1:6" x14ac:dyDescent="0.15">
      <c r="B42" s="2"/>
      <c r="C42" s="2"/>
      <c r="D42" s="2"/>
      <c r="E42" s="2"/>
      <c r="F42" s="2"/>
    </row>
    <row r="43" spans="1:6" x14ac:dyDescent="0.15">
      <c r="B43" s="2"/>
      <c r="C43" s="2"/>
      <c r="D43" s="2"/>
      <c r="E43" s="2"/>
      <c r="F43" s="2"/>
    </row>
    <row r="44" spans="1:6" x14ac:dyDescent="0.15">
      <c r="B44" s="2"/>
      <c r="C44" s="2"/>
      <c r="D44" s="2"/>
      <c r="E44" s="2"/>
      <c r="F44" s="2"/>
    </row>
    <row r="45" spans="1:6" x14ac:dyDescent="0.15">
      <c r="B45" s="2"/>
      <c r="C45" s="2"/>
      <c r="D45" s="2"/>
      <c r="E45" s="2"/>
      <c r="F45" s="2"/>
    </row>
    <row r="46" spans="1:6" x14ac:dyDescent="0.15">
      <c r="B46" s="2"/>
      <c r="C46" s="2"/>
      <c r="D46" s="2"/>
      <c r="E46" s="2"/>
      <c r="F46" s="2"/>
    </row>
    <row r="47" spans="1:6" x14ac:dyDescent="0.15">
      <c r="B47" s="2"/>
      <c r="C47" s="2"/>
      <c r="D47" s="2"/>
      <c r="E47" s="2"/>
      <c r="F47" s="2"/>
    </row>
    <row r="48" spans="1:6" x14ac:dyDescent="0.15">
      <c r="B48" s="2"/>
      <c r="C48" s="2"/>
      <c r="D48" s="2"/>
      <c r="E48" s="2"/>
      <c r="F48" s="2"/>
    </row>
    <row r="49" spans="2:6" x14ac:dyDescent="0.15">
      <c r="B49" s="2"/>
      <c r="C49" s="2"/>
      <c r="D49" s="2"/>
      <c r="E49" s="2"/>
      <c r="F49" s="2"/>
    </row>
    <row r="50" spans="2:6" x14ac:dyDescent="0.15">
      <c r="B50" s="2"/>
      <c r="C50" s="2"/>
      <c r="D50" s="2"/>
      <c r="E50" s="2"/>
      <c r="F50" s="2"/>
    </row>
    <row r="51" spans="2:6" x14ac:dyDescent="0.15">
      <c r="B51" s="2"/>
      <c r="C51" s="2"/>
      <c r="D51" s="2"/>
      <c r="E51" s="2"/>
      <c r="F51" s="2"/>
    </row>
    <row r="52" spans="2:6" x14ac:dyDescent="0.15">
      <c r="B52" s="2"/>
      <c r="C52" s="2"/>
      <c r="D52" s="2"/>
      <c r="E52" s="2"/>
      <c r="F52" s="2"/>
    </row>
    <row r="53" spans="2:6" x14ac:dyDescent="0.15">
      <c r="B53" s="2"/>
      <c r="C53" s="2"/>
      <c r="D53" s="2"/>
      <c r="E53" s="2"/>
      <c r="F53" s="2"/>
    </row>
    <row r="54" spans="2:6" x14ac:dyDescent="0.15">
      <c r="B54" s="2"/>
      <c r="C54" s="2"/>
      <c r="D54" s="2"/>
      <c r="E54" s="2"/>
      <c r="F54" s="2"/>
    </row>
    <row r="55" spans="2:6" x14ac:dyDescent="0.15">
      <c r="B55" s="2"/>
      <c r="C55" s="2"/>
      <c r="D55" s="2"/>
      <c r="E55" s="2"/>
      <c r="F55" s="2"/>
    </row>
    <row r="56" spans="2:6" x14ac:dyDescent="0.15">
      <c r="B56" s="2"/>
      <c r="C56" s="2"/>
      <c r="D56" s="2"/>
      <c r="E56" s="2"/>
      <c r="F56" s="2"/>
    </row>
    <row r="57" spans="2:6" x14ac:dyDescent="0.15">
      <c r="B57" s="2"/>
      <c r="C57" s="2"/>
      <c r="D57" s="2"/>
      <c r="E57" s="2"/>
      <c r="F57" s="2"/>
    </row>
    <row r="58" spans="2:6" x14ac:dyDescent="0.15">
      <c r="B58" s="2"/>
      <c r="C58" s="2"/>
      <c r="D58" s="2"/>
      <c r="E58" s="2"/>
      <c r="F58" s="2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6680-BBBC-0C40-B1C5-1AE6173E2A2B}">
  <dimension ref="A1:J28"/>
  <sheetViews>
    <sheetView workbookViewId="0">
      <selection activeCell="G2" sqref="G2:J28"/>
    </sheetView>
  </sheetViews>
  <sheetFormatPr baseColWidth="10" defaultRowHeight="16" x14ac:dyDescent="0.2"/>
  <cols>
    <col min="1" max="16384" width="10.83203125" style="6"/>
  </cols>
  <sheetData>
    <row r="1" spans="1:10" x14ac:dyDescent="0.2">
      <c r="A1" s="6" t="s">
        <v>2</v>
      </c>
      <c r="B1" s="6" t="s">
        <v>3</v>
      </c>
      <c r="C1" s="6" t="s">
        <v>37</v>
      </c>
      <c r="D1" s="6" t="s">
        <v>38</v>
      </c>
      <c r="E1" s="6" t="s">
        <v>39</v>
      </c>
      <c r="F1" s="6" t="s">
        <v>7</v>
      </c>
      <c r="G1" s="6" t="s">
        <v>40</v>
      </c>
      <c r="H1" s="6" t="s">
        <v>41</v>
      </c>
      <c r="I1" s="6" t="s">
        <v>42</v>
      </c>
      <c r="J1" s="6" t="s">
        <v>43</v>
      </c>
    </row>
    <row r="2" spans="1:10" x14ac:dyDescent="0.2">
      <c r="A2" s="6">
        <v>1</v>
      </c>
      <c r="B2" s="6">
        <v>5</v>
      </c>
      <c r="C2" s="6">
        <v>8.78571878571878</v>
      </c>
      <c r="D2" s="6">
        <v>5.57585064639043</v>
      </c>
      <c r="E2" s="6">
        <v>4.3474210088792002</v>
      </c>
      <c r="F2" s="6" t="s">
        <v>44</v>
      </c>
      <c r="G2" s="6">
        <v>8.9209999999999994</v>
      </c>
      <c r="H2" s="6">
        <v>4.76</v>
      </c>
      <c r="I2" s="6">
        <v>3.17</v>
      </c>
      <c r="J2" s="6" t="s">
        <v>44</v>
      </c>
    </row>
    <row r="3" spans="1:10" x14ac:dyDescent="0.2">
      <c r="A3" s="6">
        <v>2</v>
      </c>
      <c r="B3" s="6">
        <v>5.3</v>
      </c>
      <c r="C3" s="6">
        <v>11</v>
      </c>
      <c r="D3" s="6">
        <v>6.9598139622719302</v>
      </c>
      <c r="E3" s="6">
        <v>3.7949584331576101</v>
      </c>
      <c r="F3" s="6">
        <v>0.42833475136277999</v>
      </c>
      <c r="G3" s="6">
        <v>10.647</v>
      </c>
      <c r="H3" s="6">
        <v>4.899</v>
      </c>
      <c r="I3" s="6">
        <v>3.5</v>
      </c>
      <c r="J3" s="6">
        <v>0.42299999999999999</v>
      </c>
    </row>
    <row r="4" spans="1:10" x14ac:dyDescent="0.2">
      <c r="A4" s="6">
        <v>3</v>
      </c>
      <c r="B4" s="6">
        <v>5.6</v>
      </c>
      <c r="C4" s="6">
        <v>12.312502070317899</v>
      </c>
      <c r="D4" s="6">
        <v>9.6337770232147708</v>
      </c>
      <c r="E4" s="6">
        <v>5.0339584684329104</v>
      </c>
      <c r="F4" s="6">
        <v>0.20651024299378501</v>
      </c>
      <c r="G4" s="6">
        <v>12.196999999999999</v>
      </c>
      <c r="H4" s="6">
        <v>5.0369999999999999</v>
      </c>
      <c r="I4" s="6">
        <v>3.83</v>
      </c>
      <c r="J4" s="6">
        <v>0.35899999999999999</v>
      </c>
    </row>
    <row r="5" spans="1:10" x14ac:dyDescent="0.2">
      <c r="A5" s="6">
        <v>4</v>
      </c>
      <c r="B5" s="6">
        <v>5.9</v>
      </c>
      <c r="C5" s="6">
        <v>14.249998124995299</v>
      </c>
      <c r="D5" s="6">
        <v>6.44319967233755</v>
      </c>
      <c r="E5" s="6">
        <v>3.7749094985760299</v>
      </c>
      <c r="F5" s="6">
        <v>0.311421385281277</v>
      </c>
      <c r="G5" s="6">
        <v>13.59</v>
      </c>
      <c r="H5" s="6">
        <v>5.1760000000000002</v>
      </c>
      <c r="I5" s="6">
        <v>4.16</v>
      </c>
      <c r="J5" s="6">
        <v>0.30599999999999999</v>
      </c>
    </row>
    <row r="6" spans="1:10" x14ac:dyDescent="0.2">
      <c r="A6" s="6">
        <v>5</v>
      </c>
      <c r="B6" s="6">
        <v>6</v>
      </c>
      <c r="C6" s="6">
        <v>14.722223734571701</v>
      </c>
      <c r="D6" s="6">
        <v>4.2674239661120703</v>
      </c>
      <c r="E6" s="6">
        <v>3.7233635845283799</v>
      </c>
      <c r="F6" s="6">
        <v>0.103735139321752</v>
      </c>
      <c r="G6" s="6">
        <v>14.849</v>
      </c>
      <c r="H6" s="6">
        <v>5.3140000000000001</v>
      </c>
      <c r="I6" s="6">
        <v>4.49</v>
      </c>
      <c r="J6" s="6">
        <v>0.26300000000000001</v>
      </c>
    </row>
    <row r="7" spans="1:10" x14ac:dyDescent="0.2">
      <c r="A7" s="6">
        <v>6</v>
      </c>
      <c r="B7" s="6">
        <v>6.3</v>
      </c>
      <c r="C7" s="6">
        <v>15.125002812507001</v>
      </c>
      <c r="D7" s="6">
        <v>5.01131933288094</v>
      </c>
      <c r="E7" s="6">
        <v>3.9136855593711002</v>
      </c>
      <c r="F7" s="6">
        <v>9.5243324673092503E-2</v>
      </c>
      <c r="G7" s="6">
        <v>15.992000000000001</v>
      </c>
      <c r="H7" s="6">
        <v>5.4530000000000003</v>
      </c>
      <c r="I7" s="6">
        <v>4.82</v>
      </c>
      <c r="J7" s="6">
        <v>0.22800000000000001</v>
      </c>
    </row>
    <row r="8" spans="1:10" x14ac:dyDescent="0.2">
      <c r="A8" s="6">
        <v>7</v>
      </c>
      <c r="B8" s="6">
        <v>6.6</v>
      </c>
      <c r="C8" s="6">
        <v>16.875001531243399</v>
      </c>
      <c r="D8" s="6">
        <v>4.5685272366197003</v>
      </c>
      <c r="E8" s="6">
        <v>6.4537544363573396</v>
      </c>
      <c r="F8" s="6">
        <v>0.35092466597175198</v>
      </c>
      <c r="G8" s="6">
        <v>17.041</v>
      </c>
      <c r="H8" s="6">
        <v>5.5910000000000002</v>
      </c>
      <c r="I8" s="6">
        <v>5.15</v>
      </c>
      <c r="J8" s="6">
        <v>0.2</v>
      </c>
    </row>
    <row r="9" spans="1:10" x14ac:dyDescent="0.2">
      <c r="A9" s="6">
        <v>8</v>
      </c>
      <c r="B9" s="6">
        <v>6.9</v>
      </c>
      <c r="C9" s="6">
        <v>16.800007200028801</v>
      </c>
      <c r="D9" s="6">
        <v>4.6337663022529902</v>
      </c>
      <c r="E9" s="6">
        <v>3.5546236234955799</v>
      </c>
      <c r="F9" s="6">
        <v>-1.56151399141432E-2</v>
      </c>
      <c r="G9" s="6">
        <v>18.015999999999998</v>
      </c>
      <c r="H9" s="6">
        <v>5.73</v>
      </c>
      <c r="I9" s="6">
        <v>5.48</v>
      </c>
      <c r="J9" s="6">
        <v>0.17799999999999999</v>
      </c>
    </row>
    <row r="10" spans="1:10" x14ac:dyDescent="0.2">
      <c r="A10" s="6">
        <v>9</v>
      </c>
      <c r="B10" s="6">
        <v>7</v>
      </c>
      <c r="C10" s="6">
        <v>20.299998779996798</v>
      </c>
      <c r="D10" s="6">
        <v>6.7150909050299799</v>
      </c>
      <c r="E10" s="6">
        <v>5.8216115916047899</v>
      </c>
      <c r="F10" s="6">
        <v>0.675508028362371</v>
      </c>
      <c r="G10" s="6">
        <v>18.937999999999999</v>
      </c>
      <c r="H10" s="6">
        <v>5.8680000000000003</v>
      </c>
      <c r="I10" s="6">
        <v>5.81</v>
      </c>
      <c r="J10" s="6">
        <v>0.161</v>
      </c>
    </row>
    <row r="11" spans="1:10" x14ac:dyDescent="0.2">
      <c r="A11" s="6">
        <v>10</v>
      </c>
      <c r="B11" s="6">
        <v>7.3</v>
      </c>
      <c r="C11" s="6">
        <v>20.277780413579901</v>
      </c>
      <c r="D11" s="6">
        <v>3.7472900995868299</v>
      </c>
      <c r="E11" s="6">
        <v>4.6932876245323998</v>
      </c>
      <c r="F11" s="6">
        <v>-4.2366534046469097E-3</v>
      </c>
      <c r="G11" s="6">
        <v>19.827000000000002</v>
      </c>
      <c r="H11" s="6">
        <v>6.0069999999999997</v>
      </c>
      <c r="I11" s="6">
        <v>6.14</v>
      </c>
      <c r="J11" s="6">
        <v>0.14899999999999999</v>
      </c>
    </row>
    <row r="12" spans="1:10" x14ac:dyDescent="0.2">
      <c r="A12" s="6">
        <v>11</v>
      </c>
      <c r="B12" s="6">
        <v>7.6</v>
      </c>
      <c r="C12" s="6">
        <v>20.5</v>
      </c>
      <c r="D12" s="6">
        <v>6.8908014512226297</v>
      </c>
      <c r="E12" s="6">
        <v>5.4114815330918402</v>
      </c>
      <c r="F12" s="6">
        <v>4.2852254478032502E-2</v>
      </c>
      <c r="G12" s="6">
        <v>20.704000000000001</v>
      </c>
      <c r="H12" s="6">
        <v>6.1449999999999996</v>
      </c>
      <c r="I12" s="6">
        <v>6.47</v>
      </c>
      <c r="J12" s="6">
        <v>0.14199999999999999</v>
      </c>
    </row>
    <row r="13" spans="1:10" x14ac:dyDescent="0.2">
      <c r="A13" s="6">
        <v>12</v>
      </c>
      <c r="B13" s="6">
        <v>7.9</v>
      </c>
      <c r="C13" s="6">
        <v>20.1000010200022</v>
      </c>
      <c r="D13" s="6">
        <v>6.2620565182676602</v>
      </c>
      <c r="E13" s="6">
        <v>4.8990678939874996</v>
      </c>
      <c r="F13" s="6">
        <v>-6.8191115337533498E-2</v>
      </c>
      <c r="G13" s="6">
        <v>21.59</v>
      </c>
      <c r="H13" s="6">
        <v>6.2839999999999998</v>
      </c>
      <c r="I13" s="6">
        <v>6.8</v>
      </c>
      <c r="J13" s="6">
        <v>0.13800000000000001</v>
      </c>
    </row>
    <row r="14" spans="1:10" x14ac:dyDescent="0.2">
      <c r="A14" s="6">
        <v>13</v>
      </c>
      <c r="B14" s="6">
        <v>8</v>
      </c>
      <c r="C14" s="6">
        <v>21.428575591843799</v>
      </c>
      <c r="D14" s="6">
        <v>3.2000426928733599</v>
      </c>
      <c r="E14" s="6">
        <v>5.3905931067363104</v>
      </c>
      <c r="F14" s="6">
        <v>0.26905441491610399</v>
      </c>
      <c r="G14" s="6">
        <v>22.504000000000001</v>
      </c>
      <c r="H14" s="6">
        <v>6.423</v>
      </c>
      <c r="I14" s="6">
        <v>7.13</v>
      </c>
      <c r="J14" s="6">
        <v>0.13700000000000001</v>
      </c>
    </row>
    <row r="15" spans="1:10" x14ac:dyDescent="0.2">
      <c r="A15" s="6">
        <v>14</v>
      </c>
      <c r="B15" s="6">
        <v>8.6</v>
      </c>
      <c r="C15" s="6">
        <v>23.699998699998702</v>
      </c>
      <c r="D15" s="6">
        <v>4.9987682232809298</v>
      </c>
      <c r="E15" s="6">
        <v>6.2283792639609397</v>
      </c>
      <c r="F15" s="6">
        <v>0.45846158983115798</v>
      </c>
      <c r="G15" s="6">
        <v>23.468</v>
      </c>
      <c r="H15" s="6">
        <v>6.5609999999999999</v>
      </c>
      <c r="I15" s="6">
        <v>7.46</v>
      </c>
      <c r="J15" s="6">
        <v>0.14000000000000001</v>
      </c>
    </row>
    <row r="16" spans="1:10" x14ac:dyDescent="0.2">
      <c r="A16" s="6">
        <v>15</v>
      </c>
      <c r="B16" s="6">
        <v>9</v>
      </c>
      <c r="C16" s="6">
        <v>25.4</v>
      </c>
      <c r="D16" s="6">
        <v>5.12386174846361</v>
      </c>
      <c r="E16" s="6">
        <v>8.8093923825535096</v>
      </c>
      <c r="F16" s="6">
        <v>0.27026616280522298</v>
      </c>
      <c r="G16" s="6">
        <v>24.501999999999999</v>
      </c>
      <c r="H16" s="6">
        <v>6.7</v>
      </c>
      <c r="I16" s="6">
        <v>7.79</v>
      </c>
      <c r="J16" s="6">
        <v>0.14499999999999999</v>
      </c>
    </row>
    <row r="17" spans="1:10" x14ac:dyDescent="0.2">
      <c r="A17" s="6">
        <v>16</v>
      </c>
      <c r="B17" s="6">
        <v>9.6</v>
      </c>
      <c r="C17" s="6">
        <v>26.8750078750078</v>
      </c>
      <c r="D17" s="6">
        <v>5.8407341894145803</v>
      </c>
      <c r="E17" s="6">
        <v>6.0328982566750504</v>
      </c>
      <c r="F17" s="6">
        <v>0.22862236722756801</v>
      </c>
      <c r="G17" s="6">
        <v>25.626999999999999</v>
      </c>
      <c r="H17" s="6">
        <v>6.8380000000000001</v>
      </c>
      <c r="I17" s="6">
        <v>8.1199999999999992</v>
      </c>
      <c r="J17" s="6">
        <v>0.153</v>
      </c>
    </row>
    <row r="18" spans="1:10" x14ac:dyDescent="0.2">
      <c r="A18" s="6">
        <v>17</v>
      </c>
      <c r="B18" s="6">
        <v>10</v>
      </c>
      <c r="C18" s="6">
        <v>27.5</v>
      </c>
      <c r="D18" s="6">
        <v>5.6202029459112</v>
      </c>
      <c r="E18" s="6">
        <v>13.6432415500287</v>
      </c>
      <c r="F18" s="6">
        <v>8.0289119772639403E-2</v>
      </c>
      <c r="G18" s="6">
        <v>26.861999999999998</v>
      </c>
      <c r="H18" s="6">
        <v>6.9770000000000003</v>
      </c>
      <c r="I18" s="6">
        <v>8.4499999999999993</v>
      </c>
      <c r="J18" s="6">
        <v>0.16300000000000001</v>
      </c>
    </row>
    <row r="19" spans="1:10" x14ac:dyDescent="0.2">
      <c r="A19" s="6">
        <v>18</v>
      </c>
      <c r="B19" s="6">
        <v>10.6</v>
      </c>
      <c r="C19" s="6">
        <v>28.3750041250041</v>
      </c>
      <c r="D19" s="6">
        <v>6.6533860066630801</v>
      </c>
      <c r="E19" s="6">
        <v>9.2220522467763004</v>
      </c>
      <c r="F19" s="6">
        <v>9.9605230051838203E-2</v>
      </c>
      <c r="G19" s="6">
        <v>28.23</v>
      </c>
      <c r="H19" s="6">
        <v>7.1150000000000002</v>
      </c>
      <c r="I19" s="6">
        <v>8.7799999999999994</v>
      </c>
      <c r="J19" s="6">
        <v>0.17499999999999999</v>
      </c>
    </row>
    <row r="20" spans="1:10" x14ac:dyDescent="0.2">
      <c r="A20" s="6">
        <v>19</v>
      </c>
      <c r="B20" s="6">
        <v>11</v>
      </c>
      <c r="C20" s="6">
        <v>31</v>
      </c>
      <c r="D20" s="6">
        <v>4.8806861095627401</v>
      </c>
      <c r="E20" s="6">
        <v>8.8510583046041909</v>
      </c>
      <c r="F20" s="6">
        <v>0.35464311541778898</v>
      </c>
      <c r="G20" s="6">
        <v>29.75</v>
      </c>
      <c r="H20" s="6">
        <v>7.2539999999999996</v>
      </c>
      <c r="I20" s="6">
        <v>9.11</v>
      </c>
      <c r="J20" s="6">
        <v>0.188</v>
      </c>
    </row>
    <row r="21" spans="1:10" x14ac:dyDescent="0.2">
      <c r="A21" s="6">
        <v>20</v>
      </c>
      <c r="B21" s="6">
        <v>11.6</v>
      </c>
      <c r="C21" s="6">
        <v>31.333328000000002</v>
      </c>
      <c r="D21" s="6">
        <v>5.7679573103439399</v>
      </c>
      <c r="E21" s="6">
        <v>13.196732676099399</v>
      </c>
      <c r="F21" s="6">
        <v>4.0778513756690102E-2</v>
      </c>
      <c r="G21" s="6">
        <v>31.442</v>
      </c>
      <c r="H21" s="6">
        <v>7.3920000000000003</v>
      </c>
      <c r="I21" s="6">
        <v>9.44</v>
      </c>
      <c r="J21" s="6">
        <v>0.20399999999999999</v>
      </c>
    </row>
    <row r="22" spans="1:10" x14ac:dyDescent="0.2">
      <c r="A22" s="6">
        <v>21</v>
      </c>
      <c r="B22" s="6">
        <v>12</v>
      </c>
      <c r="C22" s="6">
        <v>34</v>
      </c>
      <c r="D22" s="6">
        <v>7.5248049348888602</v>
      </c>
      <c r="E22" s="6">
        <v>11.7591218846221</v>
      </c>
      <c r="F22" s="6">
        <v>0.27887774488983402</v>
      </c>
      <c r="G22" s="6">
        <v>33.328000000000003</v>
      </c>
      <c r="H22" s="6">
        <v>7.5309999999999997</v>
      </c>
      <c r="I22" s="6">
        <v>9.77</v>
      </c>
      <c r="J22" s="6">
        <v>0.221</v>
      </c>
    </row>
    <row r="23" spans="1:10" x14ac:dyDescent="0.2">
      <c r="A23" s="6">
        <v>22</v>
      </c>
      <c r="B23" s="6">
        <v>12.6</v>
      </c>
      <c r="C23" s="6">
        <v>33.5</v>
      </c>
      <c r="D23" s="6">
        <v>6.8759881708529003</v>
      </c>
      <c r="E23" s="6">
        <v>12.668647764523699</v>
      </c>
      <c r="F23" s="6">
        <v>-5.1508473610660202E-2</v>
      </c>
      <c r="G23" s="6">
        <v>35.427</v>
      </c>
      <c r="H23" s="6">
        <v>7.6689999999999996</v>
      </c>
      <c r="I23" s="6">
        <v>10.1</v>
      </c>
      <c r="J23" s="6">
        <v>0.23899999999999999</v>
      </c>
    </row>
    <row r="24" spans="1:10" x14ac:dyDescent="0.2">
      <c r="A24" s="6">
        <v>23</v>
      </c>
      <c r="B24" s="6">
        <v>13</v>
      </c>
      <c r="C24" s="6">
        <v>38.500009166742998</v>
      </c>
      <c r="D24" s="6">
        <v>10.320768828677901</v>
      </c>
      <c r="E24" s="6">
        <v>11.6160970719144</v>
      </c>
      <c r="F24" s="6">
        <v>0.48214350449650101</v>
      </c>
      <c r="G24" s="6">
        <v>37.761000000000003</v>
      </c>
      <c r="H24" s="6">
        <v>7.8079999999999998</v>
      </c>
      <c r="I24" s="6">
        <v>10.43</v>
      </c>
      <c r="J24" s="6">
        <v>0.25900000000000001</v>
      </c>
    </row>
    <row r="25" spans="1:10" x14ac:dyDescent="0.2">
      <c r="A25" s="6">
        <v>24</v>
      </c>
      <c r="B25" s="6">
        <v>14</v>
      </c>
      <c r="C25" s="6">
        <v>37.8333333333333</v>
      </c>
      <c r="D25" s="6">
        <v>10.4527004753181</v>
      </c>
      <c r="E25" s="6">
        <v>12.3152287511491</v>
      </c>
      <c r="F25" s="6">
        <v>-5.9651393682927899E-2</v>
      </c>
      <c r="G25" s="6">
        <v>40.35</v>
      </c>
      <c r="H25" s="6">
        <v>7.9459999999999997</v>
      </c>
      <c r="I25" s="6">
        <v>10.76</v>
      </c>
      <c r="J25" s="6">
        <v>0.28000000000000003</v>
      </c>
    </row>
    <row r="26" spans="1:10" x14ac:dyDescent="0.2">
      <c r="A26" s="6">
        <v>25</v>
      </c>
      <c r="B26" s="6">
        <v>15</v>
      </c>
      <c r="C26" s="6">
        <v>42</v>
      </c>
      <c r="D26" s="6">
        <v>7.9142739809878702</v>
      </c>
      <c r="E26" s="6">
        <v>10.043720969005101</v>
      </c>
      <c r="F26" s="6">
        <v>0.40923974111556199</v>
      </c>
      <c r="G26" s="6">
        <v>43.215000000000003</v>
      </c>
      <c r="H26" s="6">
        <v>8.0850000000000009</v>
      </c>
      <c r="I26" s="6">
        <v>11.09</v>
      </c>
      <c r="J26" s="6">
        <v>0.30299999999999999</v>
      </c>
    </row>
    <row r="27" spans="1:10" x14ac:dyDescent="0.2">
      <c r="A27" s="6">
        <v>26</v>
      </c>
      <c r="B27" s="6">
        <v>1618</v>
      </c>
      <c r="C27" s="6">
        <v>47.199988479926198</v>
      </c>
      <c r="D27" s="6">
        <v>11.3413720411396</v>
      </c>
      <c r="E27" s="6">
        <v>8.4037396247540599</v>
      </c>
      <c r="F27" s="6">
        <v>0.55167745543123703</v>
      </c>
      <c r="G27" s="6">
        <v>46.375999999999998</v>
      </c>
      <c r="H27" s="6">
        <v>8.2230000000000008</v>
      </c>
      <c r="I27" s="6">
        <v>11.42</v>
      </c>
      <c r="J27" s="6">
        <v>0.32600000000000001</v>
      </c>
    </row>
    <row r="28" spans="1:10" x14ac:dyDescent="0.2">
      <c r="A28" s="6">
        <v>27</v>
      </c>
      <c r="B28" s="6">
        <v>1921</v>
      </c>
      <c r="C28" s="6">
        <v>51.312497859369103</v>
      </c>
      <c r="D28" s="6">
        <v>9.9231049973666607</v>
      </c>
      <c r="E28" s="6">
        <v>7.8116628061611504</v>
      </c>
      <c r="F28" s="6">
        <v>0.43890315952569597</v>
      </c>
      <c r="G28" s="6">
        <v>49.853000000000002</v>
      </c>
      <c r="H28" s="6">
        <v>8.3620000000000001</v>
      </c>
      <c r="I28" s="6">
        <v>11.75</v>
      </c>
      <c r="J28" s="6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7E6D-46F3-4C4E-BF40-39F9C33FDF12}">
  <dimension ref="A1:N32"/>
  <sheetViews>
    <sheetView zoomScale="143" workbookViewId="0">
      <selection activeCell="I3" sqref="I3:I29"/>
    </sheetView>
  </sheetViews>
  <sheetFormatPr baseColWidth="10" defaultRowHeight="13" x14ac:dyDescent="0.15"/>
  <sheetData>
    <row r="1" spans="1:13" s="7" customFormat="1" ht="23" x14ac:dyDescent="0.25">
      <c r="A1" s="7" t="s">
        <v>45</v>
      </c>
      <c r="F1" s="7" t="s">
        <v>46</v>
      </c>
      <c r="J1" s="7" t="s">
        <v>47</v>
      </c>
    </row>
    <row r="2" spans="1:13" ht="16" x14ac:dyDescent="0.2">
      <c r="A2" s="3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6" t="s">
        <v>37</v>
      </c>
      <c r="G2" s="6" t="s">
        <v>38</v>
      </c>
      <c r="H2" s="6" t="s">
        <v>39</v>
      </c>
      <c r="I2" s="6" t="s">
        <v>7</v>
      </c>
      <c r="J2" s="6" t="s">
        <v>37</v>
      </c>
      <c r="K2" s="6" t="s">
        <v>38</v>
      </c>
      <c r="L2" s="6" t="s">
        <v>39</v>
      </c>
      <c r="M2" s="6" t="s">
        <v>7</v>
      </c>
    </row>
    <row r="3" spans="1:13" ht="16" x14ac:dyDescent="0.2">
      <c r="A3" t="s">
        <v>8</v>
      </c>
      <c r="B3" s="9">
        <v>8.7461000000000002</v>
      </c>
      <c r="C3" s="9">
        <v>4.7802999999999995</v>
      </c>
      <c r="D3" s="9">
        <v>3.1006</v>
      </c>
      <c r="E3" s="10"/>
      <c r="F3" s="6">
        <v>8.9209999999999994</v>
      </c>
      <c r="G3" s="6">
        <v>4.76</v>
      </c>
      <c r="H3" s="6">
        <v>3.17</v>
      </c>
      <c r="I3" s="6"/>
      <c r="J3" s="11">
        <f>B3-F3</f>
        <v>-0.17489999999999917</v>
      </c>
      <c r="K3" s="11">
        <f t="shared" ref="K3:M16" si="0">C3-G3</f>
        <v>2.0299999999999763E-2</v>
      </c>
      <c r="L3" s="11">
        <f t="shared" si="0"/>
        <v>-6.9399999999999906E-2</v>
      </c>
      <c r="M3" s="11"/>
    </row>
    <row r="4" spans="1:13" ht="16" x14ac:dyDescent="0.2">
      <c r="A4" t="s">
        <v>9</v>
      </c>
      <c r="B4" s="12">
        <v>10.6104</v>
      </c>
      <c r="C4" s="12">
        <v>4.9043000000000001</v>
      </c>
      <c r="D4" s="12">
        <v>3.4051</v>
      </c>
      <c r="E4" s="13">
        <v>0.46059677708257413</v>
      </c>
      <c r="F4" s="6">
        <v>10.647</v>
      </c>
      <c r="G4" s="6">
        <v>4.899</v>
      </c>
      <c r="H4" s="6">
        <v>3.5</v>
      </c>
      <c r="I4" s="6">
        <v>0.42299999999999999</v>
      </c>
      <c r="J4" s="11">
        <f t="shared" ref="J4:M29" si="1">B4-F4</f>
        <v>-3.6599999999999966E-2</v>
      </c>
      <c r="K4" s="11">
        <f t="shared" si="0"/>
        <v>5.3000000000000824E-3</v>
      </c>
      <c r="L4" s="11">
        <f t="shared" si="0"/>
        <v>-9.4899999999999984E-2</v>
      </c>
      <c r="M4" s="11">
        <f t="shared" si="0"/>
        <v>3.759677708257414E-2</v>
      </c>
    </row>
    <row r="5" spans="1:13" ht="16" x14ac:dyDescent="0.2">
      <c r="A5" t="s">
        <v>10</v>
      </c>
      <c r="B5" s="12">
        <v>12.264099999999999</v>
      </c>
      <c r="C5" s="12">
        <v>5.0282999999999998</v>
      </c>
      <c r="D5" s="12">
        <v>3.7096</v>
      </c>
      <c r="E5" s="13">
        <v>0.38802625635731147</v>
      </c>
      <c r="F5" s="6">
        <v>12.196999999999999</v>
      </c>
      <c r="G5" s="6">
        <v>5.0369999999999999</v>
      </c>
      <c r="H5" s="6">
        <v>3.83</v>
      </c>
      <c r="I5" s="6">
        <v>0.35899999999999999</v>
      </c>
      <c r="J5" s="11">
        <f t="shared" si="1"/>
        <v>6.7099999999999937E-2</v>
      </c>
      <c r="K5" s="11">
        <f t="shared" si="0"/>
        <v>-8.7000000000001521E-3</v>
      </c>
      <c r="L5" s="11">
        <f t="shared" si="0"/>
        <v>-0.12040000000000006</v>
      </c>
      <c r="M5" s="11">
        <f t="shared" si="0"/>
        <v>2.9026256357311486E-2</v>
      </c>
    </row>
    <row r="6" spans="1:13" ht="16" x14ac:dyDescent="0.2">
      <c r="A6" t="s">
        <v>11</v>
      </c>
      <c r="B6" s="12">
        <v>13.728200000000001</v>
      </c>
      <c r="C6" s="12">
        <v>5.1523000000000003</v>
      </c>
      <c r="D6" s="12">
        <v>4.0141</v>
      </c>
      <c r="E6" s="13">
        <v>0.32709460855772121</v>
      </c>
      <c r="F6" s="6">
        <v>13.59</v>
      </c>
      <c r="G6" s="6">
        <v>5.1760000000000002</v>
      </c>
      <c r="H6" s="6">
        <v>4.16</v>
      </c>
      <c r="I6" s="6">
        <v>0.30599999999999999</v>
      </c>
      <c r="J6" s="11">
        <f t="shared" si="1"/>
        <v>0.13820000000000121</v>
      </c>
      <c r="K6" s="11">
        <f t="shared" si="0"/>
        <v>-2.3699999999999832E-2</v>
      </c>
      <c r="L6" s="11">
        <f t="shared" si="0"/>
        <v>-0.14590000000000014</v>
      </c>
      <c r="M6" s="11">
        <f t="shared" si="0"/>
        <v>2.1094608557721217E-2</v>
      </c>
    </row>
    <row r="7" spans="1:13" ht="16" x14ac:dyDescent="0.2">
      <c r="A7" t="s">
        <v>12</v>
      </c>
      <c r="B7" s="12">
        <v>15.0237</v>
      </c>
      <c r="C7" s="12">
        <v>5.2763</v>
      </c>
      <c r="D7" s="12">
        <v>4.3186</v>
      </c>
      <c r="E7" s="13">
        <v>0.27620687265807781</v>
      </c>
      <c r="F7" s="6">
        <v>14.849</v>
      </c>
      <c r="G7" s="6">
        <v>5.3140000000000001</v>
      </c>
      <c r="H7" s="6">
        <v>4.49</v>
      </c>
      <c r="I7" s="6">
        <v>0.26300000000000001</v>
      </c>
      <c r="J7" s="11">
        <f t="shared" si="1"/>
        <v>0.17469999999999963</v>
      </c>
      <c r="K7" s="11">
        <f t="shared" si="0"/>
        <v>-3.7700000000000067E-2</v>
      </c>
      <c r="L7" s="11">
        <f t="shared" si="0"/>
        <v>-0.17140000000000022</v>
      </c>
      <c r="M7" s="11">
        <f t="shared" si="0"/>
        <v>1.3206872658077795E-2</v>
      </c>
    </row>
    <row r="8" spans="1:13" ht="16" x14ac:dyDescent="0.2">
      <c r="A8" t="s">
        <v>13</v>
      </c>
      <c r="B8" s="12">
        <v>16.171599999999998</v>
      </c>
      <c r="C8" s="12">
        <v>5.4002999999999997</v>
      </c>
      <c r="D8" s="12">
        <v>4.6231</v>
      </c>
      <c r="E8" s="13">
        <v>0.23404678285070538</v>
      </c>
      <c r="F8" s="6">
        <v>15.992000000000001</v>
      </c>
      <c r="G8" s="6">
        <v>5.4530000000000003</v>
      </c>
      <c r="H8" s="6">
        <v>4.82</v>
      </c>
      <c r="I8" s="6">
        <v>0.22800000000000001</v>
      </c>
      <c r="J8" s="11">
        <f t="shared" si="1"/>
        <v>0.1795999999999971</v>
      </c>
      <c r="K8" s="11">
        <f t="shared" si="0"/>
        <v>-5.2700000000000635E-2</v>
      </c>
      <c r="L8" s="11">
        <f t="shared" si="0"/>
        <v>-0.1969000000000003</v>
      </c>
      <c r="M8" s="11">
        <f t="shared" si="0"/>
        <v>6.0467828507053678E-3</v>
      </c>
    </row>
    <row r="9" spans="1:13" ht="16" x14ac:dyDescent="0.2">
      <c r="A9" t="s">
        <v>14</v>
      </c>
      <c r="B9" s="12">
        <v>17.192900000000002</v>
      </c>
      <c r="C9" s="12">
        <v>5.5243000000000002</v>
      </c>
      <c r="D9" s="12">
        <v>4.9276</v>
      </c>
      <c r="E9" s="13">
        <v>0.19951844417420087</v>
      </c>
      <c r="F9" s="6">
        <v>17.041</v>
      </c>
      <c r="G9" s="6">
        <v>5.5910000000000002</v>
      </c>
      <c r="H9" s="6">
        <v>5.15</v>
      </c>
      <c r="I9" s="6">
        <v>0.2</v>
      </c>
      <c r="J9" s="11">
        <f t="shared" si="1"/>
        <v>0.15190000000000126</v>
      </c>
      <c r="K9" s="11">
        <f t="shared" si="0"/>
        <v>-6.6699999999999982E-2</v>
      </c>
      <c r="L9" s="11">
        <f t="shared" si="0"/>
        <v>-0.22240000000000038</v>
      </c>
      <c r="M9" s="11">
        <f t="shared" si="0"/>
        <v>-4.8155582579914591E-4</v>
      </c>
    </row>
    <row r="10" spans="1:13" ht="16" x14ac:dyDescent="0.2">
      <c r="A10" t="s">
        <v>15</v>
      </c>
      <c r="B10" s="12">
        <v>18.108600000000003</v>
      </c>
      <c r="C10" s="12">
        <v>5.6482999999999999</v>
      </c>
      <c r="D10" s="12">
        <v>5.2321</v>
      </c>
      <c r="E10" s="13">
        <v>0.17170206681886174</v>
      </c>
      <c r="F10" s="6">
        <v>18.015999999999998</v>
      </c>
      <c r="G10" s="6">
        <v>5.73</v>
      </c>
      <c r="H10" s="6">
        <v>5.48</v>
      </c>
      <c r="I10" s="6">
        <v>0.17799999999999999</v>
      </c>
      <c r="J10" s="11">
        <f t="shared" si="1"/>
        <v>9.2600000000004457E-2</v>
      </c>
      <c r="K10" s="11">
        <f t="shared" si="0"/>
        <v>-8.170000000000055E-2</v>
      </c>
      <c r="L10" s="11">
        <f t="shared" si="0"/>
        <v>-0.24790000000000045</v>
      </c>
      <c r="M10" s="11">
        <f t="shared" si="0"/>
        <v>-6.2979331811382488E-3</v>
      </c>
    </row>
    <row r="11" spans="1:13" ht="16" x14ac:dyDescent="0.2">
      <c r="A11" t="s">
        <v>16</v>
      </c>
      <c r="B11" s="12">
        <v>18.939700000000002</v>
      </c>
      <c r="C11" s="12">
        <v>5.7722999999999995</v>
      </c>
      <c r="D11" s="12">
        <v>5.5366</v>
      </c>
      <c r="E11" s="13">
        <v>0.14981995826817418</v>
      </c>
      <c r="F11" s="6">
        <v>18.937999999999999</v>
      </c>
      <c r="G11" s="6">
        <v>5.8680000000000003</v>
      </c>
      <c r="H11" s="6">
        <v>5.81</v>
      </c>
      <c r="I11" s="6">
        <v>0.161</v>
      </c>
      <c r="J11" s="11">
        <f t="shared" si="1"/>
        <v>1.7000000000031434E-3</v>
      </c>
      <c r="K11" s="11">
        <f t="shared" si="0"/>
        <v>-9.5700000000000784E-2</v>
      </c>
      <c r="L11" s="11">
        <f t="shared" si="0"/>
        <v>-0.27339999999999964</v>
      </c>
      <c r="M11" s="11">
        <f t="shared" si="0"/>
        <v>-1.1180041731825824E-2</v>
      </c>
    </row>
    <row r="12" spans="1:13" ht="16" x14ac:dyDescent="0.2">
      <c r="A12" t="s">
        <v>17</v>
      </c>
      <c r="B12" s="12">
        <v>19.7072</v>
      </c>
      <c r="C12" s="12">
        <v>5.8963000000000001</v>
      </c>
      <c r="D12" s="12">
        <v>5.8411</v>
      </c>
      <c r="E12" s="13">
        <v>0.1332101031402001</v>
      </c>
      <c r="F12" s="6">
        <v>19.827000000000002</v>
      </c>
      <c r="G12" s="6">
        <v>6.0069999999999997</v>
      </c>
      <c r="H12" s="6">
        <v>6.14</v>
      </c>
      <c r="I12" s="6">
        <v>0.14899999999999999</v>
      </c>
      <c r="J12" s="11">
        <f t="shared" si="1"/>
        <v>-0.11980000000000146</v>
      </c>
      <c r="K12" s="11">
        <f t="shared" si="0"/>
        <v>-0.11069999999999958</v>
      </c>
      <c r="L12" s="11">
        <f t="shared" si="0"/>
        <v>-0.29889999999999972</v>
      </c>
      <c r="M12" s="11">
        <f t="shared" si="0"/>
        <v>-1.5789896859799896E-2</v>
      </c>
    </row>
    <row r="13" spans="1:13" ht="16" x14ac:dyDescent="0.2">
      <c r="A13" t="s">
        <v>18</v>
      </c>
      <c r="B13" s="12">
        <v>20.432100000000005</v>
      </c>
      <c r="C13" s="12">
        <v>6.0202999999999998</v>
      </c>
      <c r="D13" s="12">
        <v>6.1456</v>
      </c>
      <c r="E13" s="13">
        <v>0.12130542644739516</v>
      </c>
      <c r="F13" s="6">
        <v>20.704000000000001</v>
      </c>
      <c r="G13" s="6">
        <v>6.1449999999999996</v>
      </c>
      <c r="H13" s="6">
        <v>6.47</v>
      </c>
      <c r="I13" s="6">
        <v>0.14199999999999999</v>
      </c>
      <c r="J13" s="11">
        <f t="shared" si="1"/>
        <v>-0.27189999999999515</v>
      </c>
      <c r="K13" s="11">
        <f t="shared" si="0"/>
        <v>-0.12469999999999981</v>
      </c>
      <c r="L13" s="11">
        <f t="shared" si="0"/>
        <v>-0.3243999999999998</v>
      </c>
      <c r="M13" s="11">
        <f t="shared" si="0"/>
        <v>-2.0694573552604831E-2</v>
      </c>
    </row>
    <row r="14" spans="1:13" ht="16" x14ac:dyDescent="0.2">
      <c r="A14" t="s">
        <v>19</v>
      </c>
      <c r="B14" s="12">
        <v>21.135400000000001</v>
      </c>
      <c r="C14" s="12">
        <v>6.1442999999999994</v>
      </c>
      <c r="D14" s="12">
        <v>6.4500999999999999</v>
      </c>
      <c r="E14" s="13">
        <v>0.11361736327911942</v>
      </c>
      <c r="F14" s="6">
        <v>21.59</v>
      </c>
      <c r="G14" s="6">
        <v>6.2839999999999998</v>
      </c>
      <c r="H14" s="6">
        <v>6.8</v>
      </c>
      <c r="I14" s="6">
        <v>0.13800000000000001</v>
      </c>
      <c r="J14" s="11">
        <f t="shared" si="1"/>
        <v>-0.45459999999999923</v>
      </c>
      <c r="K14" s="11">
        <f t="shared" si="0"/>
        <v>-0.13970000000000038</v>
      </c>
      <c r="L14" s="11">
        <f t="shared" si="0"/>
        <v>-0.34989999999999988</v>
      </c>
      <c r="M14" s="11">
        <f t="shared" si="0"/>
        <v>-2.4382636720880591E-2</v>
      </c>
    </row>
    <row r="15" spans="1:13" ht="16" x14ac:dyDescent="0.2">
      <c r="A15" t="s">
        <v>20</v>
      </c>
      <c r="B15" s="12">
        <v>21.838099999999997</v>
      </c>
      <c r="C15" s="12">
        <v>6.2683</v>
      </c>
      <c r="D15" s="12">
        <v>6.7545999999999999</v>
      </c>
      <c r="E15" s="13">
        <v>0.10972272643877326</v>
      </c>
      <c r="F15" s="6">
        <v>22.504000000000001</v>
      </c>
      <c r="G15" s="6">
        <v>6.423</v>
      </c>
      <c r="H15" s="6">
        <v>7.13</v>
      </c>
      <c r="I15" s="6">
        <v>0.13700000000000001</v>
      </c>
      <c r="J15" s="11">
        <f t="shared" si="1"/>
        <v>-0.66590000000000416</v>
      </c>
      <c r="K15" s="11">
        <f t="shared" si="0"/>
        <v>-0.15470000000000006</v>
      </c>
      <c r="L15" s="11">
        <f t="shared" si="0"/>
        <v>-0.37539999999999996</v>
      </c>
      <c r="M15" s="11">
        <f t="shared" si="0"/>
        <v>-2.727727356122675E-2</v>
      </c>
    </row>
    <row r="16" spans="1:13" ht="16" x14ac:dyDescent="0.2">
      <c r="A16" t="s">
        <v>21</v>
      </c>
      <c r="B16" s="12">
        <v>22.561200000000003</v>
      </c>
      <c r="C16" s="12">
        <v>6.3922999999999996</v>
      </c>
      <c r="D16" s="12">
        <v>7.0590999999999999</v>
      </c>
      <c r="E16" s="13">
        <v>0.10925312472851118</v>
      </c>
      <c r="F16" s="6">
        <v>23.468</v>
      </c>
      <c r="G16" s="6">
        <v>6.5609999999999999</v>
      </c>
      <c r="H16" s="6">
        <v>7.46</v>
      </c>
      <c r="I16" s="6">
        <v>0.14000000000000001</v>
      </c>
      <c r="J16" s="11">
        <f t="shared" si="1"/>
        <v>-0.90679999999999694</v>
      </c>
      <c r="K16" s="11">
        <f t="shared" si="0"/>
        <v>-0.16870000000000029</v>
      </c>
      <c r="L16" s="11">
        <f t="shared" si="0"/>
        <v>-0.40090000000000003</v>
      </c>
      <c r="M16" s="11">
        <f t="shared" si="0"/>
        <v>-3.0746875271488838E-2</v>
      </c>
    </row>
    <row r="17" spans="1:14" ht="16" x14ac:dyDescent="0.2">
      <c r="A17" t="s">
        <v>22</v>
      </c>
      <c r="B17" s="12">
        <v>23.325700000000005</v>
      </c>
      <c r="C17" s="12">
        <v>6.5162999999999993</v>
      </c>
      <c r="D17" s="12">
        <v>7.3635999999999999</v>
      </c>
      <c r="E17" s="13">
        <v>0.1118863720349931</v>
      </c>
      <c r="F17" s="6">
        <v>24.501999999999999</v>
      </c>
      <c r="G17" s="6">
        <v>6.7</v>
      </c>
      <c r="H17" s="6">
        <v>7.79</v>
      </c>
      <c r="I17" s="6">
        <v>0.14499999999999999</v>
      </c>
      <c r="J17" s="11">
        <f t="shared" si="1"/>
        <v>-1.1762999999999941</v>
      </c>
      <c r="K17" s="11">
        <f t="shared" si="1"/>
        <v>-0.18370000000000086</v>
      </c>
      <c r="L17" s="11">
        <f t="shared" si="1"/>
        <v>-0.42640000000000011</v>
      </c>
      <c r="M17" s="11">
        <f t="shared" si="1"/>
        <v>-3.3113627965006887E-2</v>
      </c>
    </row>
    <row r="18" spans="1:14" ht="16" x14ac:dyDescent="0.2">
      <c r="A18" t="s">
        <v>23</v>
      </c>
      <c r="B18" s="12">
        <v>24.1526</v>
      </c>
      <c r="C18" s="12">
        <v>6.6402999999999999</v>
      </c>
      <c r="D18" s="12">
        <v>7.6680999999999999</v>
      </c>
      <c r="E18" s="13">
        <v>0.11733946353628916</v>
      </c>
      <c r="F18" s="6">
        <v>25.626999999999999</v>
      </c>
      <c r="G18" s="6">
        <v>6.8380000000000001</v>
      </c>
      <c r="H18" s="6">
        <v>8.1199999999999992</v>
      </c>
      <c r="I18" s="6">
        <v>0.153</v>
      </c>
      <c r="J18" s="11">
        <f t="shared" si="1"/>
        <v>-1.4743999999999993</v>
      </c>
      <c r="K18" s="11">
        <f t="shared" si="1"/>
        <v>-0.19770000000000021</v>
      </c>
      <c r="L18" s="11">
        <f t="shared" si="1"/>
        <v>-0.4518999999999993</v>
      </c>
      <c r="M18" s="11">
        <f t="shared" si="1"/>
        <v>-3.566053646371084E-2</v>
      </c>
    </row>
    <row r="19" spans="1:14" ht="16" x14ac:dyDescent="0.2">
      <c r="A19" t="s">
        <v>24</v>
      </c>
      <c r="B19" s="12">
        <v>25.062899999999999</v>
      </c>
      <c r="C19" s="12">
        <v>6.7643000000000004</v>
      </c>
      <c r="D19" s="12">
        <v>7.9725999999999999</v>
      </c>
      <c r="E19" s="13">
        <v>0.12536279535759651</v>
      </c>
      <c r="F19" s="6">
        <v>26.861999999999998</v>
      </c>
      <c r="G19" s="6">
        <v>6.9770000000000003</v>
      </c>
      <c r="H19" s="6">
        <v>8.4499999999999993</v>
      </c>
      <c r="I19" s="6">
        <v>0.16300000000000001</v>
      </c>
      <c r="J19" s="11">
        <f t="shared" si="1"/>
        <v>-1.7990999999999993</v>
      </c>
      <c r="K19" s="11">
        <f t="shared" si="1"/>
        <v>-0.21269999999999989</v>
      </c>
      <c r="L19" s="11">
        <f t="shared" si="1"/>
        <v>-0.47739999999999938</v>
      </c>
      <c r="M19" s="11">
        <f t="shared" si="1"/>
        <v>-3.7637204642403499E-2</v>
      </c>
    </row>
    <row r="20" spans="1:14" ht="16" x14ac:dyDescent="0.2">
      <c r="A20" t="s">
        <v>25</v>
      </c>
      <c r="B20" s="12">
        <v>26.077599999999997</v>
      </c>
      <c r="C20" s="12">
        <v>6.8883000000000001</v>
      </c>
      <c r="D20" s="12">
        <v>8.2771000000000008</v>
      </c>
      <c r="E20" s="13">
        <v>0.13573537821505338</v>
      </c>
      <c r="F20" s="6">
        <v>28.23</v>
      </c>
      <c r="G20" s="6">
        <v>7.1150000000000002</v>
      </c>
      <c r="H20" s="6">
        <v>8.7799999999999994</v>
      </c>
      <c r="I20" s="6">
        <v>0.17499999999999999</v>
      </c>
      <c r="J20" s="11">
        <f t="shared" si="1"/>
        <v>-2.1524000000000036</v>
      </c>
      <c r="K20" s="11">
        <f t="shared" si="1"/>
        <v>-0.22670000000000012</v>
      </c>
      <c r="L20" s="11">
        <f t="shared" si="1"/>
        <v>-0.50289999999999857</v>
      </c>
      <c r="M20" s="11">
        <f t="shared" si="1"/>
        <v>-3.9264621784946607E-2</v>
      </c>
    </row>
    <row r="21" spans="1:14" ht="16" x14ac:dyDescent="0.2">
      <c r="A21" t="s">
        <v>26</v>
      </c>
      <c r="B21" s="12">
        <v>27.217700000000008</v>
      </c>
      <c r="C21" s="12">
        <v>7.0122999999999998</v>
      </c>
      <c r="D21" s="12">
        <v>8.5815999999999999</v>
      </c>
      <c r="E21" s="13">
        <v>0.1482608511897229</v>
      </c>
      <c r="F21" s="6">
        <v>29.75</v>
      </c>
      <c r="G21" s="6">
        <v>7.2539999999999996</v>
      </c>
      <c r="H21" s="6">
        <v>9.11</v>
      </c>
      <c r="I21" s="6">
        <v>0.188</v>
      </c>
      <c r="J21" s="11">
        <f t="shared" si="1"/>
        <v>-2.5322999999999922</v>
      </c>
      <c r="K21" s="11">
        <f t="shared" si="1"/>
        <v>-0.2416999999999998</v>
      </c>
      <c r="L21" s="11">
        <f t="shared" si="1"/>
        <v>-0.52839999999999954</v>
      </c>
      <c r="M21" s="11">
        <f t="shared" si="1"/>
        <v>-3.9739148810277097E-2</v>
      </c>
    </row>
    <row r="22" spans="1:14" ht="16" x14ac:dyDescent="0.2">
      <c r="A22" t="s">
        <v>27</v>
      </c>
      <c r="B22" s="12">
        <v>28.504200000000004</v>
      </c>
      <c r="C22" s="12">
        <v>7.1363000000000003</v>
      </c>
      <c r="D22" s="12">
        <v>8.886099999999999</v>
      </c>
      <c r="E22" s="13">
        <v>0.16276414381189408</v>
      </c>
      <c r="F22" s="6">
        <v>31.442</v>
      </c>
      <c r="G22" s="6">
        <v>7.3920000000000003</v>
      </c>
      <c r="H22" s="6">
        <v>9.44</v>
      </c>
      <c r="I22" s="6">
        <v>0.20399999999999999</v>
      </c>
      <c r="J22" s="11">
        <f t="shared" si="1"/>
        <v>-2.9377999999999957</v>
      </c>
      <c r="K22" s="11">
        <f t="shared" si="1"/>
        <v>-0.25570000000000004</v>
      </c>
      <c r="L22" s="11">
        <f t="shared" si="1"/>
        <v>-0.5539000000000005</v>
      </c>
      <c r="M22" s="11">
        <f t="shared" si="1"/>
        <v>-4.1235856188105907E-2</v>
      </c>
    </row>
    <row r="23" spans="1:14" ht="16" x14ac:dyDescent="0.2">
      <c r="A23" t="s">
        <v>28</v>
      </c>
      <c r="B23" s="12">
        <v>29.958100000000002</v>
      </c>
      <c r="C23" s="12">
        <v>7.2603</v>
      </c>
      <c r="D23" s="12">
        <v>9.1905999999999999</v>
      </c>
      <c r="E23" s="13">
        <v>0.17908866668924903</v>
      </c>
      <c r="F23" s="6">
        <v>33.328000000000003</v>
      </c>
      <c r="G23" s="6">
        <v>7.5309999999999997</v>
      </c>
      <c r="H23" s="6">
        <v>9.77</v>
      </c>
      <c r="I23" s="6">
        <v>0.221</v>
      </c>
      <c r="J23" s="11">
        <f t="shared" si="1"/>
        <v>-3.3699000000000012</v>
      </c>
      <c r="K23" s="11">
        <f t="shared" si="1"/>
        <v>-0.27069999999999972</v>
      </c>
      <c r="L23" s="11">
        <f t="shared" si="1"/>
        <v>-0.57939999999999969</v>
      </c>
      <c r="M23" s="11">
        <f t="shared" si="1"/>
        <v>-4.1911333310750976E-2</v>
      </c>
    </row>
    <row r="24" spans="1:14" ht="16" x14ac:dyDescent="0.2">
      <c r="A24" t="s">
        <v>29</v>
      </c>
      <c r="B24" s="12">
        <v>31.600400000000008</v>
      </c>
      <c r="C24" s="12">
        <v>7.3842999999999996</v>
      </c>
      <c r="D24" s="12">
        <v>9.4951000000000008</v>
      </c>
      <c r="E24" s="13">
        <v>0.19709393554813559</v>
      </c>
      <c r="F24" s="6">
        <v>35.427</v>
      </c>
      <c r="G24" s="6">
        <v>7.6689999999999996</v>
      </c>
      <c r="H24" s="6">
        <v>10.1</v>
      </c>
      <c r="I24" s="6">
        <v>0.23899999999999999</v>
      </c>
      <c r="J24" s="11">
        <f t="shared" si="1"/>
        <v>-3.826599999999992</v>
      </c>
      <c r="K24" s="11">
        <f t="shared" si="1"/>
        <v>-0.28469999999999995</v>
      </c>
      <c r="L24" s="11">
        <f t="shared" si="1"/>
        <v>-0.60489999999999888</v>
      </c>
      <c r="M24" s="11">
        <f t="shared" si="1"/>
        <v>-4.19060644518644E-2</v>
      </c>
    </row>
    <row r="25" spans="1:14" ht="16" x14ac:dyDescent="0.2">
      <c r="A25" t="s">
        <v>30</v>
      </c>
      <c r="B25" s="12">
        <v>33.452100000000009</v>
      </c>
      <c r="C25" s="12">
        <v>7.5083000000000002</v>
      </c>
      <c r="D25" s="12">
        <v>9.7995999999999999</v>
      </c>
      <c r="E25" s="13">
        <v>0.21665355263504296</v>
      </c>
      <c r="F25" s="6">
        <v>37.761000000000003</v>
      </c>
      <c r="G25" s="6">
        <v>7.8079999999999998</v>
      </c>
      <c r="H25" s="6">
        <v>10.43</v>
      </c>
      <c r="I25" s="6">
        <v>0.25900000000000001</v>
      </c>
      <c r="J25" s="11">
        <f t="shared" si="1"/>
        <v>-4.3088999999999942</v>
      </c>
      <c r="K25" s="11">
        <f t="shared" si="1"/>
        <v>-0.29969999999999963</v>
      </c>
      <c r="L25" s="11">
        <f t="shared" si="1"/>
        <v>-0.63039999999999985</v>
      </c>
      <c r="M25" s="11">
        <f t="shared" si="1"/>
        <v>-4.2346447364957046E-2</v>
      </c>
    </row>
    <row r="26" spans="1:14" ht="16" x14ac:dyDescent="0.2">
      <c r="A26" t="s">
        <v>31</v>
      </c>
      <c r="B26" s="12">
        <v>35.534199999999998</v>
      </c>
      <c r="C26" s="12">
        <v>7.6322999999999999</v>
      </c>
      <c r="D26" s="12">
        <v>10.104099999999999</v>
      </c>
      <c r="E26" s="13">
        <v>0.23765348430415101</v>
      </c>
      <c r="F26" s="6">
        <v>40.35</v>
      </c>
      <c r="G26" s="6">
        <v>7.9459999999999997</v>
      </c>
      <c r="H26" s="6">
        <v>10.76</v>
      </c>
      <c r="I26" s="6">
        <v>0.28000000000000003</v>
      </c>
      <c r="J26" s="11">
        <f t="shared" si="1"/>
        <v>-4.815800000000003</v>
      </c>
      <c r="K26" s="11">
        <f t="shared" si="1"/>
        <v>-0.31369999999999987</v>
      </c>
      <c r="L26" s="11">
        <f t="shared" si="1"/>
        <v>-0.65590000000000082</v>
      </c>
      <c r="M26" s="11">
        <f t="shared" si="1"/>
        <v>-4.2346515695849019E-2</v>
      </c>
    </row>
    <row r="27" spans="1:14" ht="16" x14ac:dyDescent="0.2">
      <c r="A27" t="s">
        <v>32</v>
      </c>
      <c r="B27" s="12">
        <v>37.867699999999999</v>
      </c>
      <c r="C27" s="12">
        <v>7.7562999999999995</v>
      </c>
      <c r="D27" s="12">
        <v>10.4086</v>
      </c>
      <c r="E27" s="13">
        <v>0.25999058529913965</v>
      </c>
      <c r="F27" s="6">
        <v>43.215000000000003</v>
      </c>
      <c r="G27" s="6">
        <v>8.0850000000000009</v>
      </c>
      <c r="H27" s="6">
        <v>11.09</v>
      </c>
      <c r="I27" s="6">
        <v>0.30299999999999999</v>
      </c>
      <c r="J27" s="11">
        <f t="shared" si="1"/>
        <v>-5.3473000000000042</v>
      </c>
      <c r="K27" s="11">
        <f t="shared" si="1"/>
        <v>-0.32870000000000132</v>
      </c>
      <c r="L27" s="11">
        <f t="shared" si="1"/>
        <v>-0.68140000000000001</v>
      </c>
      <c r="M27" s="11">
        <f t="shared" si="1"/>
        <v>-4.3009414700860338E-2</v>
      </c>
    </row>
    <row r="28" spans="1:14" ht="16" x14ac:dyDescent="0.2">
      <c r="A28" t="s">
        <v>33</v>
      </c>
      <c r="B28" s="12">
        <v>40.473599999999998</v>
      </c>
      <c r="C28" s="12">
        <v>7.8803000000000001</v>
      </c>
      <c r="D28" s="12">
        <v>10.713100000000001</v>
      </c>
      <c r="E28" s="13">
        <v>0.28357132946844638</v>
      </c>
      <c r="F28" s="6">
        <v>46.375999999999998</v>
      </c>
      <c r="G28" s="6">
        <v>8.2230000000000008</v>
      </c>
      <c r="H28" s="6">
        <v>11.42</v>
      </c>
      <c r="I28" s="6">
        <v>0.32600000000000001</v>
      </c>
      <c r="J28" s="11">
        <f t="shared" si="1"/>
        <v>-5.9024000000000001</v>
      </c>
      <c r="K28" s="11">
        <f t="shared" si="1"/>
        <v>-0.34270000000000067</v>
      </c>
      <c r="L28" s="11">
        <f t="shared" si="1"/>
        <v>-0.7068999999999992</v>
      </c>
      <c r="M28" s="11">
        <f t="shared" si="1"/>
        <v>-4.2428670531553636E-2</v>
      </c>
    </row>
    <row r="29" spans="1:14" ht="16" x14ac:dyDescent="0.2">
      <c r="A29" t="s">
        <v>34</v>
      </c>
      <c r="B29" s="12">
        <v>43.372900000000008</v>
      </c>
      <c r="C29" s="12">
        <v>8.0043000000000006</v>
      </c>
      <c r="D29" s="12">
        <v>11.017599999999998</v>
      </c>
      <c r="E29" s="13">
        <v>0.30831071399138227</v>
      </c>
      <c r="F29" s="6">
        <v>49.853000000000002</v>
      </c>
      <c r="G29" s="6">
        <v>8.3620000000000001</v>
      </c>
      <c r="H29" s="6">
        <v>11.75</v>
      </c>
      <c r="I29" s="6">
        <v>0.35</v>
      </c>
      <c r="J29" s="11">
        <f t="shared" si="1"/>
        <v>-6.4800999999999931</v>
      </c>
      <c r="K29" s="11">
        <f t="shared" si="1"/>
        <v>-0.35769999999999946</v>
      </c>
      <c r="L29" s="11">
        <f t="shared" si="1"/>
        <v>-0.73240000000000194</v>
      </c>
      <c r="M29" s="11">
        <f t="shared" si="1"/>
        <v>-4.168928600861771E-2</v>
      </c>
    </row>
    <row r="30" spans="1:14" x14ac:dyDescent="0.15">
      <c r="J30" s="14">
        <f>SUM(J3:J29)</f>
        <v>-47.947999999999965</v>
      </c>
      <c r="K30" s="14">
        <f t="shared" ref="K30:M30" si="2">SUM(K3:K29)</f>
        <v>-4.5559000000000038</v>
      </c>
      <c r="L30" s="14">
        <f t="shared" si="2"/>
        <v>-10.824299999999997</v>
      </c>
      <c r="M30" s="14">
        <f t="shared" si="2"/>
        <v>-0.55216821711727815</v>
      </c>
      <c r="N30" s="15" t="s">
        <v>48</v>
      </c>
    </row>
    <row r="31" spans="1:14" x14ac:dyDescent="0.15">
      <c r="J31" s="16">
        <f>AVERAGE(J3:J29)</f>
        <v>-1.7758518518518505</v>
      </c>
      <c r="K31" s="16">
        <f t="shared" ref="K31:M31" si="3">AVERAGE(K3:K29)</f>
        <v>-0.16873703703703719</v>
      </c>
      <c r="L31" s="16">
        <f t="shared" si="3"/>
        <v>-0.40089999999999992</v>
      </c>
      <c r="M31" s="16">
        <f t="shared" si="3"/>
        <v>-2.1237239119895314E-2</v>
      </c>
      <c r="N31" s="17" t="s">
        <v>49</v>
      </c>
    </row>
    <row r="32" spans="1:14" x14ac:dyDescent="0.15">
      <c r="J32" s="18">
        <f t="array" ref="J32">AVERAGE(ABS(J3:J29))</f>
        <v>1.8355407407407398</v>
      </c>
      <c r="K32" s="18">
        <f t="array" ref="K32">AVERAGE(ABS(K3:K29))</f>
        <v>0.17063333333333347</v>
      </c>
      <c r="L32" s="18">
        <f t="array" ref="L32">AVERAGE(ABS(L3:L29))</f>
        <v>0.40089999999999992</v>
      </c>
      <c r="M32" s="18">
        <f t="array" ref="M32">AVERAGE(ABS(M3:M29))</f>
        <v>2.8374474523335479E-2</v>
      </c>
      <c r="N32" s="1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4F60-0AED-5346-96D2-3B2795C04CCE}">
  <dimension ref="A1:Q32"/>
  <sheetViews>
    <sheetView tabSelected="1" zoomScale="143" workbookViewId="0">
      <selection activeCell="K3" sqref="K3:K29"/>
    </sheetView>
  </sheetViews>
  <sheetFormatPr baseColWidth="10" defaultRowHeight="13" x14ac:dyDescent="0.15"/>
  <cols>
    <col min="4" max="4" width="2.83203125" customWidth="1"/>
    <col min="8" max="8" width="12.6640625" customWidth="1"/>
    <col min="9" max="9" width="2.83203125" customWidth="1"/>
    <col min="14" max="14" width="2.83203125" customWidth="1"/>
  </cols>
  <sheetData>
    <row r="1" spans="1:16" s="7" customFormat="1" ht="23" x14ac:dyDescent="0.25">
      <c r="A1" s="7" t="s">
        <v>51</v>
      </c>
      <c r="E1" s="7" t="s">
        <v>52</v>
      </c>
      <c r="G1" s="7" t="s">
        <v>53</v>
      </c>
      <c r="J1" s="7" t="s">
        <v>54</v>
      </c>
      <c r="L1" s="7" t="s">
        <v>55</v>
      </c>
      <c r="O1" s="7" t="s">
        <v>56</v>
      </c>
    </row>
    <row r="2" spans="1:16" ht="16" x14ac:dyDescent="0.2">
      <c r="A2" s="3" t="s">
        <v>3</v>
      </c>
      <c r="B2" s="3" t="s">
        <v>57</v>
      </c>
      <c r="C2" s="8" t="s">
        <v>7</v>
      </c>
      <c r="D2" s="8"/>
      <c r="E2" s="6" t="s">
        <v>37</v>
      </c>
      <c r="F2" s="6" t="s">
        <v>7</v>
      </c>
      <c r="G2" s="6" t="s">
        <v>37</v>
      </c>
      <c r="H2" s="6" t="s">
        <v>7</v>
      </c>
      <c r="I2" s="8"/>
      <c r="J2" s="6" t="s">
        <v>37</v>
      </c>
      <c r="K2" s="6" t="s">
        <v>7</v>
      </c>
      <c r="L2" s="6" t="s">
        <v>37</v>
      </c>
      <c r="M2" s="6" t="s">
        <v>7</v>
      </c>
      <c r="N2" s="8"/>
      <c r="O2" s="6" t="s">
        <v>37</v>
      </c>
      <c r="P2" s="6" t="s">
        <v>7</v>
      </c>
    </row>
    <row r="3" spans="1:16" ht="16" x14ac:dyDescent="0.2">
      <c r="A3" t="s">
        <v>8</v>
      </c>
      <c r="B3">
        <v>9.16</v>
      </c>
      <c r="D3" s="21"/>
      <c r="E3" s="9">
        <v>8.7461000000000002</v>
      </c>
      <c r="F3" s="10"/>
      <c r="G3" s="22">
        <f>E3-B3</f>
        <v>-0.41389999999999993</v>
      </c>
      <c r="H3" s="6"/>
      <c r="I3" s="21"/>
      <c r="J3" s="6">
        <v>8.9209999999999994</v>
      </c>
      <c r="K3" s="6"/>
      <c r="L3" s="22">
        <f>J3-B3</f>
        <v>-0.23900000000000077</v>
      </c>
      <c r="M3" s="6"/>
      <c r="N3" s="21"/>
      <c r="O3" s="20">
        <f>G3-L3</f>
        <v>-0.17489999999999917</v>
      </c>
    </row>
    <row r="4" spans="1:16" ht="16" x14ac:dyDescent="0.2">
      <c r="A4" t="s">
        <v>9</v>
      </c>
      <c r="B4">
        <v>10.48</v>
      </c>
      <c r="C4">
        <v>0.26216484607745782</v>
      </c>
      <c r="D4" s="20"/>
      <c r="E4" s="12">
        <v>10.6104</v>
      </c>
      <c r="F4" s="13">
        <v>0.46059677708257413</v>
      </c>
      <c r="G4" s="22">
        <f t="shared" ref="G4:H29" si="0">E4-B4</f>
        <v>0.13039999999999985</v>
      </c>
      <c r="H4" s="22">
        <f t="shared" si="0"/>
        <v>0.1984319310051163</v>
      </c>
      <c r="I4" s="20"/>
      <c r="J4" s="6">
        <v>10.647</v>
      </c>
      <c r="K4" s="6">
        <v>0.42299999999999999</v>
      </c>
      <c r="L4" s="22">
        <f t="shared" ref="L4:M29" si="1">J4-B4</f>
        <v>0.16699999999999982</v>
      </c>
      <c r="M4" s="22">
        <f t="shared" si="1"/>
        <v>0.16083515392254216</v>
      </c>
      <c r="N4" s="20"/>
      <c r="O4" s="20">
        <f t="shared" ref="O4:P29" si="2">G4-L4</f>
        <v>-3.6599999999999966E-2</v>
      </c>
      <c r="P4" s="20">
        <f t="shared" si="2"/>
        <v>3.759677708257414E-2</v>
      </c>
    </row>
    <row r="5" spans="1:16" ht="16" x14ac:dyDescent="0.2">
      <c r="A5" t="s">
        <v>10</v>
      </c>
      <c r="B5">
        <v>11.72</v>
      </c>
      <c r="C5">
        <v>0.21687800612155669</v>
      </c>
      <c r="D5" s="20"/>
      <c r="E5" s="12">
        <v>12.264099999999999</v>
      </c>
      <c r="F5" s="13">
        <v>0.38802625635731147</v>
      </c>
      <c r="G5" s="22">
        <f t="shared" si="0"/>
        <v>0.54409999999999847</v>
      </c>
      <c r="H5" s="22">
        <f t="shared" si="0"/>
        <v>0.17114825023575478</v>
      </c>
      <c r="I5" s="20"/>
      <c r="J5" s="6">
        <v>12.196999999999999</v>
      </c>
      <c r="K5" s="6">
        <v>0.35899999999999999</v>
      </c>
      <c r="L5" s="22">
        <f t="shared" si="1"/>
        <v>0.47699999999999854</v>
      </c>
      <c r="M5" s="22">
        <f t="shared" si="1"/>
        <v>0.14212199387844329</v>
      </c>
      <c r="N5" s="20"/>
      <c r="O5" s="20">
        <f t="shared" si="2"/>
        <v>6.7099999999999937E-2</v>
      </c>
      <c r="P5" s="20">
        <f t="shared" si="2"/>
        <v>2.9026256357311486E-2</v>
      </c>
    </row>
    <row r="6" spans="1:16" ht="16" x14ac:dyDescent="0.2">
      <c r="A6" t="s">
        <v>11</v>
      </c>
      <c r="B6">
        <v>13.83</v>
      </c>
      <c r="C6">
        <v>0.37128277318317782</v>
      </c>
      <c r="D6" s="20"/>
      <c r="E6" s="12">
        <v>13.728200000000001</v>
      </c>
      <c r="F6" s="13">
        <v>0.32709460855772121</v>
      </c>
      <c r="G6" s="22">
        <f t="shared" si="0"/>
        <v>-0.101799999999999</v>
      </c>
      <c r="H6" s="22">
        <f t="shared" si="0"/>
        <v>-4.4188164625456605E-2</v>
      </c>
      <c r="I6" s="20"/>
      <c r="J6" s="6">
        <v>13.59</v>
      </c>
      <c r="K6" s="6">
        <v>0.30599999999999999</v>
      </c>
      <c r="L6" s="22">
        <f t="shared" si="1"/>
        <v>-0.24000000000000021</v>
      </c>
      <c r="M6" s="22">
        <f t="shared" si="1"/>
        <v>-6.5282773183177822E-2</v>
      </c>
      <c r="N6" s="20"/>
      <c r="O6" s="20">
        <f t="shared" si="2"/>
        <v>0.13820000000000121</v>
      </c>
      <c r="P6" s="20">
        <f t="shared" si="2"/>
        <v>2.1094608557721217E-2</v>
      </c>
    </row>
    <row r="7" spans="1:16" ht="16" x14ac:dyDescent="0.2">
      <c r="A7" t="s">
        <v>12</v>
      </c>
      <c r="B7">
        <v>15.18</v>
      </c>
      <c r="C7">
        <v>0.30333670374115262</v>
      </c>
      <c r="D7" s="20"/>
      <c r="E7" s="12">
        <v>15.0237</v>
      </c>
      <c r="F7" s="13">
        <v>0.27620687265807781</v>
      </c>
      <c r="G7" s="22">
        <f t="shared" si="0"/>
        <v>-0.15629999999999988</v>
      </c>
      <c r="H7" s="22">
        <f t="shared" si="0"/>
        <v>-2.7129831083074818E-2</v>
      </c>
      <c r="I7" s="20"/>
      <c r="J7" s="6">
        <v>14.849</v>
      </c>
      <c r="K7" s="6">
        <v>0.26300000000000001</v>
      </c>
      <c r="L7" s="22">
        <f t="shared" si="1"/>
        <v>-0.33099999999999952</v>
      </c>
      <c r="M7" s="22">
        <f t="shared" si="1"/>
        <v>-4.0336703741152613E-2</v>
      </c>
      <c r="N7" s="20"/>
      <c r="O7" s="20">
        <f t="shared" si="2"/>
        <v>0.17469999999999963</v>
      </c>
      <c r="P7" s="20">
        <f t="shared" si="2"/>
        <v>1.3206872658077795E-2</v>
      </c>
    </row>
    <row r="8" spans="1:16" ht="16" x14ac:dyDescent="0.2">
      <c r="A8" t="s">
        <v>13</v>
      </c>
      <c r="B8">
        <v>15.33</v>
      </c>
      <c r="C8">
        <v>3.6368044611468149E-2</v>
      </c>
      <c r="D8" s="20"/>
      <c r="E8" s="12">
        <v>16.171599999999998</v>
      </c>
      <c r="F8" s="13">
        <v>0.23404678285070538</v>
      </c>
      <c r="G8" s="22">
        <f t="shared" si="0"/>
        <v>0.84159999999999791</v>
      </c>
      <c r="H8" s="22">
        <f t="shared" si="0"/>
        <v>0.19767873823923723</v>
      </c>
      <c r="I8" s="20"/>
      <c r="J8" s="6">
        <v>15.992000000000001</v>
      </c>
      <c r="K8" s="6">
        <v>0.22800000000000001</v>
      </c>
      <c r="L8" s="22">
        <f t="shared" si="1"/>
        <v>0.66200000000000081</v>
      </c>
      <c r="M8" s="22">
        <f t="shared" si="1"/>
        <v>0.19163195538853187</v>
      </c>
      <c r="N8" s="20"/>
      <c r="O8" s="20">
        <f t="shared" si="2"/>
        <v>0.1795999999999971</v>
      </c>
      <c r="P8" s="20">
        <f t="shared" si="2"/>
        <v>6.0467828507053678E-3</v>
      </c>
    </row>
    <row r="9" spans="1:16" ht="16" x14ac:dyDescent="0.2">
      <c r="A9" t="s">
        <v>14</v>
      </c>
      <c r="B9">
        <v>17.670000000000002</v>
      </c>
      <c r="C9">
        <v>0.48367093840429964</v>
      </c>
      <c r="D9" s="20"/>
      <c r="E9" s="12">
        <v>17.192900000000002</v>
      </c>
      <c r="F9" s="13">
        <v>0.19951844417420087</v>
      </c>
      <c r="G9" s="22">
        <f t="shared" si="0"/>
        <v>-0.47710000000000008</v>
      </c>
      <c r="H9" s="22">
        <f t="shared" si="0"/>
        <v>-0.28415249423009881</v>
      </c>
      <c r="I9" s="20"/>
      <c r="J9" s="6">
        <v>17.041</v>
      </c>
      <c r="K9" s="6">
        <v>0.2</v>
      </c>
      <c r="L9" s="22">
        <f t="shared" si="1"/>
        <v>-0.62900000000000134</v>
      </c>
      <c r="M9" s="22">
        <f t="shared" si="1"/>
        <v>-0.28367093840429963</v>
      </c>
      <c r="N9" s="20"/>
      <c r="O9" s="20">
        <f t="shared" si="2"/>
        <v>0.15190000000000126</v>
      </c>
      <c r="P9" s="20">
        <f t="shared" si="2"/>
        <v>-4.8155582579917366E-4</v>
      </c>
    </row>
    <row r="10" spans="1:16" ht="16" x14ac:dyDescent="0.2">
      <c r="A10" t="s">
        <v>15</v>
      </c>
      <c r="B10">
        <v>17.05</v>
      </c>
      <c r="C10">
        <v>-0.13003355704698005</v>
      </c>
      <c r="D10" s="20"/>
      <c r="E10" s="12">
        <v>18.108600000000003</v>
      </c>
      <c r="F10" s="13">
        <v>0.17170206681886174</v>
      </c>
      <c r="G10" s="22">
        <f t="shared" si="0"/>
        <v>1.058600000000002</v>
      </c>
      <c r="H10" s="22">
        <f t="shared" si="0"/>
        <v>0.3017356238658418</v>
      </c>
      <c r="I10" s="20"/>
      <c r="J10" s="6">
        <v>18.015999999999998</v>
      </c>
      <c r="K10" s="6">
        <v>0.17799999999999999</v>
      </c>
      <c r="L10" s="22">
        <f t="shared" si="1"/>
        <v>0.96599999999999753</v>
      </c>
      <c r="M10" s="22">
        <f t="shared" si="1"/>
        <v>0.30803355704698004</v>
      </c>
      <c r="N10" s="20"/>
      <c r="O10" s="20">
        <f t="shared" si="2"/>
        <v>9.2600000000004457E-2</v>
      </c>
      <c r="P10" s="20">
        <f t="shared" si="2"/>
        <v>-6.2979331811382488E-3</v>
      </c>
    </row>
    <row r="11" spans="1:16" ht="16" x14ac:dyDescent="0.2">
      <c r="A11" t="s">
        <v>16</v>
      </c>
      <c r="B11">
        <v>20.45</v>
      </c>
      <c r="C11">
        <v>0.63706201986134514</v>
      </c>
      <c r="D11" s="20"/>
      <c r="E11" s="12">
        <v>18.939700000000002</v>
      </c>
      <c r="F11" s="13">
        <v>0.14981995826817418</v>
      </c>
      <c r="G11" s="22">
        <f t="shared" si="0"/>
        <v>-1.5102999999999973</v>
      </c>
      <c r="H11" s="22">
        <f t="shared" si="0"/>
        <v>-0.48724206159317096</v>
      </c>
      <c r="I11" s="20"/>
      <c r="J11" s="6">
        <v>18.937999999999999</v>
      </c>
      <c r="K11" s="6">
        <v>0.161</v>
      </c>
      <c r="L11" s="22">
        <f t="shared" si="1"/>
        <v>-1.5120000000000005</v>
      </c>
      <c r="M11" s="22">
        <f t="shared" si="1"/>
        <v>-0.47606201986134511</v>
      </c>
      <c r="N11" s="20"/>
      <c r="O11" s="20">
        <f t="shared" si="2"/>
        <v>1.7000000000031434E-3</v>
      </c>
      <c r="P11" s="20">
        <f t="shared" si="2"/>
        <v>-1.1180041731825852E-2</v>
      </c>
    </row>
    <row r="12" spans="1:16" ht="16" x14ac:dyDescent="0.2">
      <c r="A12" t="s">
        <v>17</v>
      </c>
      <c r="B12">
        <v>21.16</v>
      </c>
      <c r="C12">
        <v>0.12470360937911668</v>
      </c>
      <c r="D12" s="20"/>
      <c r="E12" s="12">
        <v>19.7072</v>
      </c>
      <c r="F12" s="13">
        <v>0.1332101031402001</v>
      </c>
      <c r="G12" s="22">
        <f t="shared" si="0"/>
        <v>-1.4527999999999999</v>
      </c>
      <c r="H12" s="22">
        <f t="shared" si="0"/>
        <v>8.5064937610834224E-3</v>
      </c>
      <c r="I12" s="20"/>
      <c r="J12" s="6">
        <v>19.827000000000002</v>
      </c>
      <c r="K12" s="6">
        <v>0.14899999999999999</v>
      </c>
      <c r="L12" s="22">
        <f t="shared" si="1"/>
        <v>-1.3329999999999984</v>
      </c>
      <c r="M12" s="22">
        <f t="shared" si="1"/>
        <v>2.4296390620883318E-2</v>
      </c>
      <c r="N12" s="20"/>
      <c r="O12" s="20">
        <f t="shared" si="2"/>
        <v>-0.11980000000000146</v>
      </c>
      <c r="P12" s="20">
        <f t="shared" si="2"/>
        <v>-1.5789896859799896E-2</v>
      </c>
    </row>
    <row r="13" spans="1:16" ht="16" x14ac:dyDescent="0.2">
      <c r="A13" t="s">
        <v>18</v>
      </c>
      <c r="B13">
        <v>20.77</v>
      </c>
      <c r="C13">
        <v>-6.959935754439199E-2</v>
      </c>
      <c r="D13" s="20"/>
      <c r="E13" s="12">
        <v>20.432100000000005</v>
      </c>
      <c r="F13" s="13">
        <v>0.12130542644739516</v>
      </c>
      <c r="G13" s="22">
        <f t="shared" si="0"/>
        <v>-0.33789999999999409</v>
      </c>
      <c r="H13" s="22">
        <f t="shared" si="0"/>
        <v>0.19090478399178715</v>
      </c>
      <c r="I13" s="20"/>
      <c r="J13" s="6">
        <v>20.704000000000001</v>
      </c>
      <c r="K13" s="6">
        <v>0.14199999999999999</v>
      </c>
      <c r="L13" s="22">
        <f t="shared" si="1"/>
        <v>-6.5999999999998948E-2</v>
      </c>
      <c r="M13" s="22">
        <f t="shared" si="1"/>
        <v>0.21159935754439196</v>
      </c>
      <c r="N13" s="20"/>
      <c r="O13" s="20">
        <f t="shared" si="2"/>
        <v>-0.27189999999999515</v>
      </c>
      <c r="P13" s="20">
        <f t="shared" si="2"/>
        <v>-2.0694573552604817E-2</v>
      </c>
    </row>
    <row r="14" spans="1:16" ht="16" x14ac:dyDescent="0.2">
      <c r="A14" t="s">
        <v>19</v>
      </c>
      <c r="B14">
        <v>20.29</v>
      </c>
      <c r="C14">
        <v>-7.9483358171882831E-2</v>
      </c>
      <c r="D14" s="20"/>
      <c r="E14" s="12">
        <v>21.135400000000001</v>
      </c>
      <c r="F14" s="13">
        <v>0.11361736327911942</v>
      </c>
      <c r="G14" s="22">
        <f t="shared" si="0"/>
        <v>0.84540000000000148</v>
      </c>
      <c r="H14" s="22">
        <f t="shared" si="0"/>
        <v>0.19310072145100227</v>
      </c>
      <c r="I14" s="20"/>
      <c r="J14" s="6">
        <v>21.59</v>
      </c>
      <c r="K14" s="6">
        <v>0.13800000000000001</v>
      </c>
      <c r="L14" s="22">
        <f t="shared" si="1"/>
        <v>1.3000000000000007</v>
      </c>
      <c r="M14" s="22">
        <f t="shared" si="1"/>
        <v>0.21748335817188286</v>
      </c>
      <c r="N14" s="20"/>
      <c r="O14" s="20">
        <f t="shared" si="2"/>
        <v>-0.45459999999999923</v>
      </c>
      <c r="P14" s="20">
        <f t="shared" si="2"/>
        <v>-2.4382636720880591E-2</v>
      </c>
    </row>
    <row r="15" spans="1:16" ht="16" x14ac:dyDescent="0.2">
      <c r="A15" t="s">
        <v>20</v>
      </c>
      <c r="B15">
        <v>22.11</v>
      </c>
      <c r="C15">
        <v>0.35332945059211812</v>
      </c>
      <c r="D15" s="20"/>
      <c r="E15" s="12">
        <v>21.838099999999997</v>
      </c>
      <c r="F15" s="13">
        <v>0.10972272643877326</v>
      </c>
      <c r="G15" s="22">
        <f t="shared" si="0"/>
        <v>-0.27190000000000225</v>
      </c>
      <c r="H15" s="22">
        <f t="shared" si="0"/>
        <v>-0.24360672415334486</v>
      </c>
      <c r="I15" s="20"/>
      <c r="J15" s="6">
        <v>22.504000000000001</v>
      </c>
      <c r="K15" s="6">
        <v>0.13700000000000001</v>
      </c>
      <c r="L15" s="22">
        <f t="shared" si="1"/>
        <v>0.3940000000000019</v>
      </c>
      <c r="M15" s="22">
        <f t="shared" si="1"/>
        <v>-0.21632945059211811</v>
      </c>
      <c r="N15" s="20"/>
      <c r="O15" s="20">
        <f t="shared" si="2"/>
        <v>-0.66590000000000416</v>
      </c>
      <c r="P15" s="20">
        <f t="shared" si="2"/>
        <v>-2.727727356122675E-2</v>
      </c>
    </row>
    <row r="16" spans="1:16" ht="16" x14ac:dyDescent="0.2">
      <c r="A16" t="s">
        <v>21</v>
      </c>
      <c r="B16">
        <v>24.58</v>
      </c>
      <c r="C16">
        <v>4.1221660108675076E-2</v>
      </c>
      <c r="D16" s="20"/>
      <c r="E16" s="12">
        <v>22.561200000000003</v>
      </c>
      <c r="F16" s="13">
        <v>0.10925312472851118</v>
      </c>
      <c r="G16" s="22">
        <f t="shared" si="0"/>
        <v>-2.0187999999999953</v>
      </c>
      <c r="H16" s="22">
        <f t="shared" si="0"/>
        <v>6.8031464619836099E-2</v>
      </c>
      <c r="I16" s="20"/>
      <c r="J16" s="6">
        <v>23.468</v>
      </c>
      <c r="K16" s="6">
        <v>0.14000000000000001</v>
      </c>
      <c r="L16" s="22">
        <f t="shared" si="1"/>
        <v>-1.1119999999999983</v>
      </c>
      <c r="M16" s="22">
        <f t="shared" si="1"/>
        <v>9.8778339891324937E-2</v>
      </c>
      <c r="N16" s="20"/>
      <c r="O16" s="20">
        <f t="shared" si="2"/>
        <v>-0.90679999999999694</v>
      </c>
      <c r="P16" s="20">
        <f t="shared" si="2"/>
        <v>-3.0746875271488838E-2</v>
      </c>
    </row>
    <row r="17" spans="1:17" ht="16" x14ac:dyDescent="0.2">
      <c r="A17" t="s">
        <v>22</v>
      </c>
      <c r="B17">
        <v>27.15</v>
      </c>
      <c r="C17">
        <v>0.23112659698025534</v>
      </c>
      <c r="D17" s="20"/>
      <c r="E17" s="12">
        <v>23.325700000000005</v>
      </c>
      <c r="F17" s="13">
        <v>0.1118863720349931</v>
      </c>
      <c r="G17" s="22">
        <f t="shared" si="0"/>
        <v>-3.8242999999999938</v>
      </c>
      <c r="H17" s="22">
        <f t="shared" si="0"/>
        <v>-0.11924022494526224</v>
      </c>
      <c r="I17" s="20"/>
      <c r="J17" s="6">
        <v>24.501999999999999</v>
      </c>
      <c r="K17" s="6">
        <v>0.14499999999999999</v>
      </c>
      <c r="L17" s="22">
        <f t="shared" si="1"/>
        <v>-2.6479999999999997</v>
      </c>
      <c r="M17" s="22">
        <f t="shared" si="1"/>
        <v>-8.6126596980255349E-2</v>
      </c>
      <c r="N17" s="20"/>
      <c r="O17" s="20">
        <f t="shared" si="2"/>
        <v>-1.1762999999999941</v>
      </c>
      <c r="P17" s="20">
        <f t="shared" si="2"/>
        <v>-3.3113627965006887E-2</v>
      </c>
    </row>
    <row r="18" spans="1:17" ht="16" x14ac:dyDescent="0.2">
      <c r="A18" t="s">
        <v>23</v>
      </c>
      <c r="B18">
        <v>27.43</v>
      </c>
      <c r="C18">
        <v>3.8980927189196872E-2</v>
      </c>
      <c r="D18" s="20"/>
      <c r="E18" s="12">
        <v>24.1526</v>
      </c>
      <c r="F18" s="13">
        <v>0.11733946353628916</v>
      </c>
      <c r="G18" s="22">
        <f t="shared" si="0"/>
        <v>-3.2774000000000001</v>
      </c>
      <c r="H18" s="22">
        <f t="shared" si="0"/>
        <v>7.8358536347092278E-2</v>
      </c>
      <c r="I18" s="20"/>
      <c r="J18" s="6">
        <v>25.626999999999999</v>
      </c>
      <c r="K18" s="6">
        <v>0.153</v>
      </c>
      <c r="L18" s="22">
        <f t="shared" si="1"/>
        <v>-1.8030000000000008</v>
      </c>
      <c r="M18" s="22">
        <f t="shared" si="1"/>
        <v>0.11401907281080312</v>
      </c>
      <c r="N18" s="20"/>
      <c r="O18" s="20">
        <f t="shared" si="2"/>
        <v>-1.4743999999999993</v>
      </c>
      <c r="P18" s="20">
        <f t="shared" si="2"/>
        <v>-3.566053646371084E-2</v>
      </c>
    </row>
    <row r="19" spans="1:17" ht="16" x14ac:dyDescent="0.2">
      <c r="A19" t="s">
        <v>24</v>
      </c>
      <c r="B19">
        <v>30.52</v>
      </c>
      <c r="C19">
        <v>0.38468720821661995</v>
      </c>
      <c r="D19" s="20"/>
      <c r="E19" s="12">
        <v>25.062899999999999</v>
      </c>
      <c r="F19" s="13">
        <v>0.12536279535759651</v>
      </c>
      <c r="G19" s="22">
        <f t="shared" si="0"/>
        <v>-5.4571000000000005</v>
      </c>
      <c r="H19" s="22">
        <f t="shared" si="0"/>
        <v>-0.25932441285902341</v>
      </c>
      <c r="I19" s="20"/>
      <c r="J19" s="6">
        <v>26.861999999999998</v>
      </c>
      <c r="K19" s="6">
        <v>0.16300000000000001</v>
      </c>
      <c r="L19" s="22">
        <f t="shared" si="1"/>
        <v>-3.6580000000000013</v>
      </c>
      <c r="M19" s="22">
        <f t="shared" si="1"/>
        <v>-0.22168720821661994</v>
      </c>
      <c r="N19" s="20"/>
      <c r="O19" s="20">
        <f t="shared" si="2"/>
        <v>-1.7990999999999993</v>
      </c>
      <c r="P19" s="20">
        <f t="shared" si="2"/>
        <v>-3.7637204642403471E-2</v>
      </c>
    </row>
    <row r="20" spans="1:17" ht="16" x14ac:dyDescent="0.2">
      <c r="A20" t="s">
        <v>25</v>
      </c>
      <c r="B20">
        <v>30.09</v>
      </c>
      <c r="C20">
        <v>-4.6932984064614686E-2</v>
      </c>
      <c r="D20" s="20"/>
      <c r="E20" s="12">
        <v>26.077599999999997</v>
      </c>
      <c r="F20" s="13">
        <v>0.13573537821505338</v>
      </c>
      <c r="G20" s="22">
        <f t="shared" si="0"/>
        <v>-4.0124000000000031</v>
      </c>
      <c r="H20" s="22">
        <f t="shared" si="0"/>
        <v>0.18266836227966807</v>
      </c>
      <c r="I20" s="20"/>
      <c r="J20" s="6">
        <v>28.23</v>
      </c>
      <c r="K20" s="6">
        <v>0.17499999999999999</v>
      </c>
      <c r="L20" s="22">
        <f t="shared" si="1"/>
        <v>-1.8599999999999994</v>
      </c>
      <c r="M20" s="22">
        <f t="shared" si="1"/>
        <v>0.22193298406461467</v>
      </c>
      <c r="N20" s="20"/>
      <c r="O20" s="20">
        <f t="shared" si="2"/>
        <v>-2.1524000000000036</v>
      </c>
      <c r="P20" s="20">
        <f t="shared" si="2"/>
        <v>-3.9264621784946607E-2</v>
      </c>
    </row>
    <row r="21" spans="1:17" ht="16" x14ac:dyDescent="0.2">
      <c r="A21" t="s">
        <v>26</v>
      </c>
      <c r="B21">
        <v>32.630000000000003</v>
      </c>
      <c r="C21">
        <v>0.32837750484809347</v>
      </c>
      <c r="D21" s="20"/>
      <c r="E21" s="12">
        <v>27.217700000000008</v>
      </c>
      <c r="F21" s="13">
        <v>0.1482608511897229</v>
      </c>
      <c r="G21" s="22">
        <f t="shared" si="0"/>
        <v>-5.4122999999999948</v>
      </c>
      <c r="H21" s="22">
        <f t="shared" si="0"/>
        <v>-0.18011665365837057</v>
      </c>
      <c r="I21" s="20"/>
      <c r="J21" s="6">
        <v>29.75</v>
      </c>
      <c r="K21" s="6">
        <v>0.188</v>
      </c>
      <c r="L21" s="22">
        <f t="shared" si="1"/>
        <v>-2.8800000000000026</v>
      </c>
      <c r="M21" s="22">
        <f t="shared" si="1"/>
        <v>-0.14037750484809347</v>
      </c>
      <c r="N21" s="20"/>
      <c r="O21" s="20">
        <f t="shared" si="2"/>
        <v>-2.5322999999999922</v>
      </c>
      <c r="P21" s="20">
        <f t="shared" si="2"/>
        <v>-3.9739148810277097E-2</v>
      </c>
    </row>
    <row r="22" spans="1:17" ht="16" x14ac:dyDescent="0.2">
      <c r="A22" t="s">
        <v>27</v>
      </c>
      <c r="B22">
        <v>34.25</v>
      </c>
      <c r="C22">
        <v>0.19519248147478732</v>
      </c>
      <c r="D22" s="20"/>
      <c r="E22" s="12">
        <v>28.504200000000004</v>
      </c>
      <c r="F22" s="13">
        <v>0.16276414381189408</v>
      </c>
      <c r="G22" s="22">
        <f t="shared" si="0"/>
        <v>-5.7457999999999956</v>
      </c>
      <c r="H22" s="22">
        <f t="shared" si="0"/>
        <v>-3.2428337662893242E-2</v>
      </c>
      <c r="I22" s="20"/>
      <c r="J22" s="6">
        <v>31.442</v>
      </c>
      <c r="K22" s="6">
        <v>0.20399999999999999</v>
      </c>
      <c r="L22" s="22">
        <f t="shared" si="1"/>
        <v>-2.8079999999999998</v>
      </c>
      <c r="M22" s="22">
        <f t="shared" si="1"/>
        <v>8.8075185252126653E-3</v>
      </c>
      <c r="N22" s="20"/>
      <c r="O22" s="20">
        <f t="shared" si="2"/>
        <v>-2.9377999999999957</v>
      </c>
      <c r="P22" s="20">
        <f t="shared" si="2"/>
        <v>-4.1235856188105907E-2</v>
      </c>
    </row>
    <row r="23" spans="1:17" ht="16" x14ac:dyDescent="0.2">
      <c r="A23" t="s">
        <v>28</v>
      </c>
      <c r="B23">
        <v>35.43</v>
      </c>
      <c r="C23">
        <v>0.12696363245104364</v>
      </c>
      <c r="D23" s="20"/>
      <c r="E23" s="12">
        <v>29.958100000000002</v>
      </c>
      <c r="F23" s="13">
        <v>0.17908866668924903</v>
      </c>
      <c r="G23" s="22">
        <f t="shared" si="0"/>
        <v>-5.471899999999998</v>
      </c>
      <c r="H23" s="22">
        <f t="shared" si="0"/>
        <v>5.2125034238205387E-2</v>
      </c>
      <c r="I23" s="20"/>
      <c r="J23" s="6">
        <v>33.328000000000003</v>
      </c>
      <c r="K23" s="6">
        <v>0.221</v>
      </c>
      <c r="L23" s="22">
        <f t="shared" si="1"/>
        <v>-2.1019999999999968</v>
      </c>
      <c r="M23" s="22">
        <f t="shared" si="1"/>
        <v>9.4036367548956362E-2</v>
      </c>
      <c r="N23" s="20"/>
      <c r="O23" s="20">
        <f t="shared" si="2"/>
        <v>-3.3699000000000012</v>
      </c>
      <c r="P23" s="20">
        <f t="shared" si="2"/>
        <v>-4.1911333310750976E-2</v>
      </c>
    </row>
    <row r="24" spans="1:17" ht="16" x14ac:dyDescent="0.2">
      <c r="A24" t="s">
        <v>29</v>
      </c>
      <c r="B24">
        <v>36.6</v>
      </c>
      <c r="C24">
        <v>0.1257523645743768</v>
      </c>
      <c r="D24" s="20"/>
      <c r="E24" s="12">
        <v>31.600400000000008</v>
      </c>
      <c r="F24" s="13">
        <v>0.19709393554813559</v>
      </c>
      <c r="G24" s="22">
        <f t="shared" si="0"/>
        <v>-4.9995999999999938</v>
      </c>
      <c r="H24" s="22">
        <f t="shared" si="0"/>
        <v>7.1341570973758789E-2</v>
      </c>
      <c r="I24" s="20"/>
      <c r="J24" s="6">
        <v>35.427</v>
      </c>
      <c r="K24" s="6">
        <v>0.23899999999999999</v>
      </c>
      <c r="L24" s="22">
        <f t="shared" si="1"/>
        <v>-1.1730000000000018</v>
      </c>
      <c r="M24" s="22">
        <f t="shared" si="1"/>
        <v>0.11324763542562319</v>
      </c>
      <c r="N24" s="20"/>
      <c r="O24" s="20">
        <f t="shared" si="2"/>
        <v>-3.826599999999992</v>
      </c>
      <c r="P24" s="20">
        <f t="shared" si="2"/>
        <v>-4.19060644518644E-2</v>
      </c>
    </row>
    <row r="25" spans="1:17" ht="16" x14ac:dyDescent="0.2">
      <c r="A25" t="s">
        <v>30</v>
      </c>
      <c r="B25">
        <v>39.020000000000003</v>
      </c>
      <c r="C25">
        <v>0.24738052645029404</v>
      </c>
      <c r="D25" s="20"/>
      <c r="E25" s="12">
        <v>33.452100000000009</v>
      </c>
      <c r="F25" s="13">
        <v>0.21665355263504296</v>
      </c>
      <c r="G25" s="22">
        <f t="shared" si="0"/>
        <v>-5.5678999999999945</v>
      </c>
      <c r="H25" s="22">
        <f t="shared" si="0"/>
        <v>-3.072697381525108E-2</v>
      </c>
      <c r="I25" s="20"/>
      <c r="J25" s="6">
        <v>37.761000000000003</v>
      </c>
      <c r="K25" s="6">
        <v>0.25900000000000001</v>
      </c>
      <c r="L25" s="22">
        <f t="shared" si="1"/>
        <v>-1.2590000000000003</v>
      </c>
      <c r="M25" s="22">
        <f t="shared" si="1"/>
        <v>1.1619473549705966E-2</v>
      </c>
      <c r="N25" s="20"/>
      <c r="O25" s="20">
        <f t="shared" si="2"/>
        <v>-4.3088999999999942</v>
      </c>
      <c r="P25" s="20">
        <f t="shared" si="2"/>
        <v>-4.2346447364957046E-2</v>
      </c>
    </row>
    <row r="26" spans="1:17" ht="16" x14ac:dyDescent="0.2">
      <c r="A26" t="s">
        <v>31</v>
      </c>
      <c r="B26">
        <v>39.04</v>
      </c>
      <c r="C26">
        <v>1.8958244466558624E-3</v>
      </c>
      <c r="D26" s="20"/>
      <c r="E26" s="12">
        <v>35.534199999999998</v>
      </c>
      <c r="F26" s="13">
        <v>0.23765348430415101</v>
      </c>
      <c r="G26" s="22">
        <f t="shared" si="0"/>
        <v>-3.5058000000000007</v>
      </c>
      <c r="H26" s="22">
        <f t="shared" si="0"/>
        <v>0.23575765985749514</v>
      </c>
      <c r="I26" s="20"/>
      <c r="J26" s="6">
        <v>40.35</v>
      </c>
      <c r="K26" s="6">
        <v>0.28000000000000003</v>
      </c>
      <c r="L26" s="22">
        <f t="shared" si="1"/>
        <v>1.3100000000000023</v>
      </c>
      <c r="M26" s="22">
        <f t="shared" si="1"/>
        <v>0.27810417555334416</v>
      </c>
      <c r="N26" s="20"/>
      <c r="O26" s="20">
        <f t="shared" si="2"/>
        <v>-4.815800000000003</v>
      </c>
      <c r="P26" s="20">
        <f t="shared" si="2"/>
        <v>-4.2346515695849019E-2</v>
      </c>
    </row>
    <row r="27" spans="1:17" ht="16" x14ac:dyDescent="0.2">
      <c r="A27" t="s">
        <v>32</v>
      </c>
      <c r="B27">
        <v>43.91</v>
      </c>
      <c r="C27">
        <v>0.49655875605403998</v>
      </c>
      <c r="D27" s="20"/>
      <c r="E27" s="12">
        <v>37.867699999999999</v>
      </c>
      <c r="F27" s="13">
        <v>0.25999058529913965</v>
      </c>
      <c r="G27" s="22">
        <f t="shared" si="0"/>
        <v>-6.0422999999999973</v>
      </c>
      <c r="H27" s="22">
        <f t="shared" si="0"/>
        <v>-0.23656817075490033</v>
      </c>
      <c r="I27" s="20"/>
      <c r="J27" s="6">
        <v>43.215000000000003</v>
      </c>
      <c r="K27" s="6">
        <v>0.30299999999999999</v>
      </c>
      <c r="L27" s="22">
        <f t="shared" si="1"/>
        <v>-0.69499999999999318</v>
      </c>
      <c r="M27" s="22">
        <f t="shared" si="1"/>
        <v>-0.19355875605403999</v>
      </c>
      <c r="N27" s="20"/>
      <c r="O27" s="20">
        <f t="shared" si="2"/>
        <v>-5.3473000000000042</v>
      </c>
      <c r="P27" s="20">
        <f t="shared" si="2"/>
        <v>-4.3009414700860338E-2</v>
      </c>
    </row>
    <row r="28" spans="1:17" ht="16" x14ac:dyDescent="0.2">
      <c r="A28" t="s">
        <v>33</v>
      </c>
      <c r="B28">
        <v>46.94</v>
      </c>
      <c r="C28">
        <v>0.32402951555983334</v>
      </c>
      <c r="D28" s="20"/>
      <c r="E28" s="12">
        <v>40.473599999999998</v>
      </c>
      <c r="F28" s="13">
        <v>0.28357132946844638</v>
      </c>
      <c r="G28" s="22">
        <f t="shared" si="0"/>
        <v>-6.4664000000000001</v>
      </c>
      <c r="H28" s="22">
        <f t="shared" si="0"/>
        <v>-4.0458186091386961E-2</v>
      </c>
      <c r="I28" s="20"/>
      <c r="J28" s="6">
        <v>46.375999999999998</v>
      </c>
      <c r="K28" s="6">
        <v>0.32600000000000001</v>
      </c>
      <c r="L28" s="22">
        <f t="shared" si="1"/>
        <v>-0.56400000000000006</v>
      </c>
      <c r="M28" s="22">
        <f t="shared" si="1"/>
        <v>1.9704844401666755E-3</v>
      </c>
      <c r="N28" s="20"/>
      <c r="O28" s="20">
        <f t="shared" si="2"/>
        <v>-5.9024000000000001</v>
      </c>
      <c r="P28" s="20">
        <f t="shared" si="2"/>
        <v>-4.2428670531553636E-2</v>
      </c>
    </row>
    <row r="29" spans="1:17" ht="16" x14ac:dyDescent="0.2">
      <c r="A29" t="s">
        <v>34</v>
      </c>
      <c r="B29">
        <v>50.12</v>
      </c>
      <c r="C29">
        <v>0.32209054998480702</v>
      </c>
      <c r="D29" s="20"/>
      <c r="E29" s="12">
        <v>43.372900000000008</v>
      </c>
      <c r="F29" s="13">
        <v>0.30831071399138227</v>
      </c>
      <c r="G29" s="22">
        <f t="shared" si="0"/>
        <v>-6.747099999999989</v>
      </c>
      <c r="H29" s="22">
        <f t="shared" si="0"/>
        <v>-1.3779835993424749E-2</v>
      </c>
      <c r="I29" s="20"/>
      <c r="J29" s="6">
        <v>49.853000000000002</v>
      </c>
      <c r="K29" s="6">
        <v>0.35</v>
      </c>
      <c r="L29" s="22">
        <f t="shared" si="1"/>
        <v>-0.26699999999999591</v>
      </c>
      <c r="M29" s="22">
        <f t="shared" si="1"/>
        <v>2.790945001519296E-2</v>
      </c>
      <c r="N29" s="20"/>
      <c r="O29" s="20">
        <f t="shared" si="2"/>
        <v>-6.4800999999999931</v>
      </c>
      <c r="P29" s="20">
        <f t="shared" si="2"/>
        <v>-4.168928600861771E-2</v>
      </c>
    </row>
    <row r="30" spans="1:17" x14ac:dyDescent="0.15">
      <c r="G30" s="14">
        <f>SUM(G3:G29)</f>
        <v>-69.850999999999942</v>
      </c>
      <c r="H30" s="14">
        <f>SUM(H3:H29)</f>
        <v>-4.9172900599779856E-2</v>
      </c>
      <c r="L30" s="14">
        <f>SUM(L3:L29)</f>
        <v>-21.902999999999988</v>
      </c>
      <c r="M30" s="14">
        <f>SUM(M3:M29)</f>
        <v>0.50299531651749829</v>
      </c>
      <c r="O30" s="14">
        <f>SUM(O3:O29)</f>
        <v>-47.947999999999965</v>
      </c>
      <c r="P30" s="14">
        <f>SUM(P3:P29)</f>
        <v>-0.55216821711727815</v>
      </c>
      <c r="Q30" s="14" t="s">
        <v>48</v>
      </c>
    </row>
    <row r="31" spans="1:17" x14ac:dyDescent="0.15">
      <c r="G31" s="23">
        <f>AVERAGE(G3:G29)</f>
        <v>-2.5870740740740721</v>
      </c>
      <c r="H31" s="23">
        <f>AVERAGE(H4:H29)</f>
        <v>-1.8912654076838407E-3</v>
      </c>
      <c r="I31" s="23"/>
      <c r="J31" s="23"/>
      <c r="K31" s="23"/>
      <c r="L31" s="23">
        <f>AVERAGE(L3:L29)</f>
        <v>-0.81122222222222173</v>
      </c>
      <c r="M31" s="23">
        <f>AVERAGE(M4:M29)</f>
        <v>1.9345973712211473E-2</v>
      </c>
      <c r="N31" s="23"/>
      <c r="O31" s="23">
        <f>AVERAGE(O3:O29)</f>
        <v>-1.7758518518518505</v>
      </c>
      <c r="P31" s="24">
        <f>AVERAGE(P4:P29)</f>
        <v>-2.1237239119895314E-2</v>
      </c>
      <c r="Q31" s="17" t="s">
        <v>49</v>
      </c>
    </row>
    <row r="32" spans="1:17" x14ac:dyDescent="0.15">
      <c r="G32" s="18">
        <f t="array" ref="G32">AVERAGE(ABS(G3:G28))</f>
        <v>2.6901576923076909</v>
      </c>
      <c r="H32" s="18">
        <f t="array" ref="H32">AVERAGE(ABS(H4:H28))</f>
        <v>0.15739885625352451</v>
      </c>
      <c r="I32" s="18"/>
      <c r="J32" s="18"/>
      <c r="K32" s="18"/>
      <c r="L32" s="18">
        <f t="array" ref="L32">AVERAGE(ABS(L3:L28))</f>
        <v>1.2379999999999998</v>
      </c>
      <c r="M32" s="18">
        <f t="array" ref="M32">AVERAGE(ABS(M4:M28))</f>
        <v>0.15687799081058038</v>
      </c>
      <c r="N32" s="18"/>
      <c r="O32" s="18">
        <f t="array" ref="O32">AVERAGE(ABS(O3:O28))</f>
        <v>1.6569038461538454</v>
      </c>
      <c r="P32" s="18">
        <f t="array" ref="P32">AVERAGE(ABS(P4:P28))</f>
        <v>2.8976861044857621E-2</v>
      </c>
      <c r="Q32" s="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 Smoothed Medians SDs</vt:lpstr>
      <vt:lpstr>R Smoothed Medians SDs</vt:lpstr>
      <vt:lpstr>R vs Excel Comp</vt:lpstr>
      <vt:lpstr>Raw Means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2019-01-05T00:59:41Z</dcterms:created>
  <dcterms:modified xsi:type="dcterms:W3CDTF">2019-01-05T01:22:26Z</dcterms:modified>
</cp:coreProperties>
</file>